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численность  работников" sheetId="1" r:id="rId1"/>
    <sheet name="исп б-та за 6мес" sheetId="2" r:id="rId2"/>
  </sheets>
  <definedNames/>
  <calcPr fullCalcOnLoad="1"/>
</workbook>
</file>

<file path=xl/sharedStrings.xml><?xml version="1.0" encoding="utf-8"?>
<sst xmlns="http://schemas.openxmlformats.org/spreadsheetml/2006/main" count="198" uniqueCount="183">
  <si>
    <t>СВЕДЕНИЯ</t>
  </si>
  <si>
    <t>№ п/п</t>
  </si>
  <si>
    <t>Показатели</t>
  </si>
  <si>
    <t>Всего</t>
  </si>
  <si>
    <t>Работники бюджетной сферы, всего</t>
  </si>
  <si>
    <t>из них:</t>
  </si>
  <si>
    <t>Культура</t>
  </si>
  <si>
    <t>Работники бюджетной сферы всего:</t>
  </si>
  <si>
    <t>1.1</t>
  </si>
  <si>
    <t>1.2</t>
  </si>
  <si>
    <t>2.1</t>
  </si>
  <si>
    <t>2.2</t>
  </si>
  <si>
    <t>2.3</t>
  </si>
  <si>
    <t>КБК</t>
  </si>
  <si>
    <t>Наименование показателя</t>
  </si>
  <si>
    <t>отклонение от плана      (+,-)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</si>
  <si>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</si>
  <si>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</si>
  <si>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</si>
  <si>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</si>
  <si>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лиц, в т.ч.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</si>
  <si>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</si>
  <si>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</si>
  <si>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Дотации бюджетам поселений на выравнивание бюджетной обеспеченности</t>
  </si>
  <si>
    <t xml:space="preserve">   Дотации  бюджетам поселений на поддержку мер по обеспечению сбалансированности бюджетов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</si>
  <si>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</si>
  <si>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1 06 01030 10 0000 110</t>
  </si>
  <si>
    <t>1 08 04020 01 0000 110</t>
  </si>
  <si>
    <t>1 11 05035 10 0000 120</t>
  </si>
  <si>
    <t>2 02 01001 10 0000 151</t>
  </si>
  <si>
    <t>2 02 01003 10 0000 151</t>
  </si>
  <si>
    <t>2 02 03015 10 0000 151</t>
  </si>
  <si>
    <t>2 02 03024 10 0000 151</t>
  </si>
  <si>
    <t>2 02 02999 10 0000 151</t>
  </si>
  <si>
    <t>1 08 00000 00 0000 000</t>
  </si>
  <si>
    <t xml:space="preserve">Государственная пошлина </t>
  </si>
  <si>
    <t>1 06 00000 00 0000 110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</si>
  <si>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</si>
  <si>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</si>
  <si>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</si>
  <si>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</si>
  <si>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</si>
  <si>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Итого собственных доходов, всего</t>
  </si>
  <si>
    <t>2 00 00000 00 0000 000</t>
  </si>
  <si>
    <t>Безвозмездные поступления, всего</t>
  </si>
  <si>
    <t>Дотации от других бюджетов бюджетной системы РФ, всего, в т.ч.</t>
  </si>
  <si>
    <t>Субвенции от других бюджетов бюджетной системы РФ, всего</t>
  </si>
  <si>
    <t>2 02 03000 00 0000 151</t>
  </si>
  <si>
    <t>2 02 01000 00 0000 000</t>
  </si>
  <si>
    <t>2 02 02000 00 0000 000</t>
  </si>
  <si>
    <t>Субсидии от других бюджетов бюджетной системы РФ</t>
  </si>
  <si>
    <t>Прочие субсидии бюджетам поселений</t>
  </si>
  <si>
    <t>8 90 00000 00 0000 000</t>
  </si>
  <si>
    <t>Всего доходов</t>
  </si>
  <si>
    <t>РАСХОДЫ</t>
  </si>
  <si>
    <t>Общегосударственные вопросы, всего</t>
  </si>
  <si>
    <t>0100</t>
  </si>
  <si>
    <t>0104</t>
  </si>
  <si>
    <t>Функционирование правительства Российской Федерации высших органов исполнительной власти субъектов РФ, местных администраций, всего</t>
  </si>
  <si>
    <t>0200</t>
  </si>
  <si>
    <t>Национальная оборона</t>
  </si>
  <si>
    <t>0203</t>
  </si>
  <si>
    <t>Мобилизационная и вневойсковая подготовка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</si>
  <si>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</si>
  <si>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</si>
  <si>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</si>
  <si>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</si>
  <si>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</si>
  <si>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</si>
  <si>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</si>
  <si>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</si>
  <si>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</si>
  <si>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</si>
  <si>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</si>
  <si>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</si>
  <si>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</si>
  <si>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</si>
  <si>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1000</t>
  </si>
  <si>
    <t>Социальная политика</t>
  </si>
  <si>
    <t>1003</t>
  </si>
  <si>
    <t>Социальное обеспечение населения</t>
  </si>
  <si>
    <t>Итого расходов</t>
  </si>
  <si>
    <t>НЕНАЛОГОВЫЕ И НАЛОГОВЫЕ ДОХОДЫ</t>
  </si>
  <si>
    <t>НАЛОГИ НА ИМУЩЕСТВО</t>
  </si>
  <si>
    <t>1 06 01000 00 0000 110</t>
  </si>
  <si>
    <t>Налог на имущество физических лиц</t>
  </si>
  <si>
    <t xml:space="preserve"> (в рублях)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</si>
  <si>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</si>
  <si>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находящегося в оперативном управлении поселений </t>
  </si>
  <si>
    <t>Фактическая численность (чел.)</t>
  </si>
  <si>
    <t xml:space="preserve">исполнено </t>
  </si>
  <si>
    <t xml:space="preserve">% 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</si>
  <si>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</si>
  <si>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</si>
  <si>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</si>
  <si>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Глава сельского поселения</t>
  </si>
  <si>
    <t>Резервные фонды местных администраций</t>
  </si>
  <si>
    <t>Защита населения и территории от ЧС,ГО</t>
  </si>
  <si>
    <t>Гражданская оборона</t>
  </si>
  <si>
    <t>Другие вопросы в области национальной экономики</t>
  </si>
  <si>
    <t>Масовый спорт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</si>
  <si>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</si>
  <si>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Субсидии на ремонт автомобильных дорог общего пользования местного значения</t>
  </si>
  <si>
    <t xml:space="preserve"> Субсидии на содержание автомобильных дорог общего пользования местного значения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</si>
  <si>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227,2271 и 228 Налогового кодекса РФ</t>
  </si>
  <si>
    <t>Дорожное хозяйство</t>
  </si>
  <si>
    <t>Ремонт дорог общего  пользования</t>
  </si>
  <si>
    <t>Содержание дорог общего пользования</t>
  </si>
  <si>
    <t xml:space="preserve">                                                       </t>
  </si>
  <si>
    <t>Культура и  кинематография</t>
  </si>
  <si>
    <t>0309</t>
  </si>
  <si>
    <t>0310</t>
  </si>
  <si>
    <t>0409</t>
  </si>
  <si>
    <t>0412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</si>
  <si>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</si>
  <si>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</si>
  <si>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</si>
  <si>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</si>
  <si>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Субвенции бюджетам поселений на выполнение передаваемых полномочий субъектов Российской Федерации</t>
  </si>
  <si>
    <t>2 02 04999 10 0000 151</t>
  </si>
  <si>
    <t>2 02 04999 00 0000 151</t>
  </si>
  <si>
    <t>Прочие межбюджетные трансферты</t>
  </si>
  <si>
    <t>Прочие межбюджетные трансферты, передаваемые бюджетам сельских поселений</t>
  </si>
  <si>
    <t>1 09 04053 10 0000 110</t>
  </si>
  <si>
    <t>Земельный налог (по обязательствам, возникшим до 1 января 2006года), мобилизуемый на территориях поселений</t>
  </si>
  <si>
    <t>04</t>
  </si>
  <si>
    <t>0405</t>
  </si>
  <si>
    <t>0406</t>
  </si>
  <si>
    <t>Национальная экономика</t>
  </si>
  <si>
    <t>Сельское хозяйство и рыболовство</t>
  </si>
  <si>
    <t>Водное хозяйство</t>
  </si>
  <si>
    <t>0111</t>
  </si>
  <si>
    <t>1101</t>
  </si>
  <si>
    <t>0106</t>
  </si>
  <si>
    <t>0102</t>
  </si>
  <si>
    <t>Глава местной администрации</t>
  </si>
  <si>
    <t>Контрольно-счетная палата</t>
  </si>
  <si>
    <t>по Косицкому сельскому поселению</t>
  </si>
  <si>
    <t>АНАЛИЗ ИСПОЛНЕНИЯ БЮДЖЕТА КОСИЦКОГО СЕЛЬСКОГО ПОСЕЛЕНИЯ</t>
  </si>
  <si>
    <t>Центральный аппарат, всего</t>
  </si>
  <si>
    <t>в том числе:</t>
  </si>
  <si>
    <t>муниципальные служащие</t>
  </si>
  <si>
    <t>технические работники</t>
  </si>
  <si>
    <t>обслуживающий персонал</t>
  </si>
  <si>
    <t>глава сельского поселения</t>
  </si>
  <si>
    <t>1.2.1</t>
  </si>
  <si>
    <t>1.2.2</t>
  </si>
  <si>
    <t>1.2.3</t>
  </si>
  <si>
    <t>1.3</t>
  </si>
  <si>
    <t>1.3.1</t>
  </si>
  <si>
    <t>1.3.2</t>
  </si>
  <si>
    <t>1.3.3</t>
  </si>
  <si>
    <t>1.3.4</t>
  </si>
  <si>
    <t>2.4</t>
  </si>
  <si>
    <t>3</t>
  </si>
  <si>
    <t>Оплата труда (211+213)(в руб.)</t>
  </si>
  <si>
    <t>1 01 02010 01 0000 110</t>
  </si>
  <si>
    <t>План 2016 года (уточненный)</t>
  </si>
  <si>
    <t xml:space="preserve">% исполнения за 2015 год </t>
  </si>
  <si>
    <t>1 05 00000 00 0000 110</t>
  </si>
  <si>
    <t>Единый сельскохозяйственный налог</t>
  </si>
  <si>
    <t>2 02 04000 00 0000 151</t>
  </si>
  <si>
    <t>Иные межбюджетные трансферты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</si>
  <si>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</si>
  <si>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</si>
  <si>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</si>
  <si>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</si>
  <si>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Мероприятия по землеустройству и землепользованию</t>
  </si>
  <si>
    <t>о численности работников с указанием</t>
  </si>
  <si>
    <t>фактических затрат на их  денежное содержание</t>
  </si>
  <si>
    <t>Ведущий специалист                                           Н.А.Горбуля</t>
  </si>
  <si>
    <t>за 6 месяцев 2016 года</t>
  </si>
  <si>
    <t xml:space="preserve"> за 6 месяцев 2016 года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</si>
  <si>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</si>
  <si>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</si>
  <si>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</si>
  <si>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</si>
  <si>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</si>
  <si>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бюджетных и автономных учреждений)</t>
  </si>
  <si>
    <t>2 07 05030 10 0000 180</t>
  </si>
  <si>
    <t>2 07 00000 00 0000 180</t>
  </si>
  <si>
    <t>Прочие безвозмездные поступления</t>
  </si>
  <si>
    <t>Прочие безвозмездные поступления в бюджеты сельских поселений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</si>
</sst>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5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shrinkToFit="1"/>
    </xf>
    <xf numFmtId="49" fontId="11" fillId="0" borderId="10" xfId="0" applyNumberFormat="1" applyFont="1" applyFill="1" applyBorder="1" applyAlignment="1">
      <alignment horizontal="center" shrinkToFit="1"/>
    </xf>
    <xf numFmtId="0" fontId="12" fillId="0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/>
    </xf>
    <xf numFmtId="49" fontId="12" fillId="0" borderId="10" xfId="0" applyNumberFormat="1" applyFont="1" applyFill="1" applyBorder="1" applyAlignment="1">
      <alignment horizontal="center" shrinkToFit="1"/>
    </xf>
    <xf numFmtId="49" fontId="14" fillId="0" borderId="10" xfId="0" applyNumberFormat="1" applyFont="1" applyFill="1" applyBorder="1" applyAlignment="1">
      <alignment horizontal="center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wrapText="1"/>
    </xf>
    <xf numFmtId="2" fontId="16" fillId="0" borderId="10" xfId="0" applyNumberFormat="1" applyFont="1" applyBorder="1" applyAlignment="1">
      <alignment/>
    </xf>
    <xf numFmtId="2" fontId="17" fillId="0" borderId="10" xfId="0" applyNumberFormat="1" applyFont="1" applyFill="1" applyBorder="1" applyAlignment="1">
      <alignment wrapText="1"/>
    </xf>
    <xf numFmtId="2" fontId="18" fillId="0" borderId="10" xfId="0" applyNumberFormat="1" applyFont="1" applyBorder="1" applyAlignment="1">
      <alignment/>
    </xf>
    <xf numFmtId="2" fontId="15" fillId="0" borderId="10" xfId="0" applyNumberFormat="1" applyFont="1" applyFill="1" applyBorder="1" applyAlignment="1">
      <alignment horizontal="right" wrapText="1"/>
    </xf>
    <xf numFmtId="2" fontId="16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1"/>
  <sheetViews>
    <sheetView tabSelected="1" zoomScalePageLayoutView="0" workbookViewId="0" topLeftCell="A1">
      <selection activeCell="D30" sqref="D30"/>
    </sheetView>
  </sheetViews>
  <sheetFormatPr defaultColWidth="9.00390625" defaultRowHeight="12.75"/>
  <cols>
    <col min="1" max="1" width="0.37109375" style="0" customWidth="1"/>
    <col min="2" max="2" width="6.375" style="0" customWidth="1"/>
    <col min="3" max="3" width="49.125" style="0" customWidth="1"/>
    <col min="4" max="4" width="22.625" style="0" customWidth="1"/>
  </cols>
  <sheetData>
    <row r="3" spans="2:4" ht="18.75">
      <c r="B3" s="1"/>
      <c r="C3" s="45" t="s">
        <v>0</v>
      </c>
      <c r="D3" s="45"/>
    </row>
    <row r="4" spans="2:4" ht="15">
      <c r="B4" s="46" t="s">
        <v>168</v>
      </c>
      <c r="C4" s="46"/>
      <c r="D4" s="46"/>
    </row>
    <row r="5" spans="2:4" ht="15">
      <c r="B5" s="46" t="s">
        <v>169</v>
      </c>
      <c r="C5" s="46"/>
      <c r="D5" s="46"/>
    </row>
    <row r="6" spans="2:4" ht="15.75">
      <c r="B6" s="3"/>
      <c r="C6" s="46" t="s">
        <v>137</v>
      </c>
      <c r="D6" s="46"/>
    </row>
    <row r="7" spans="2:4" ht="15.75">
      <c r="B7" s="3"/>
      <c r="C7" s="46" t="s">
        <v>171</v>
      </c>
      <c r="D7" s="46"/>
    </row>
    <row r="8" spans="2:4" ht="12.75">
      <c r="B8" s="4"/>
      <c r="C8" s="5"/>
      <c r="D8" s="5"/>
    </row>
    <row r="9" ht="9" customHeight="1">
      <c r="B9" s="2"/>
    </row>
    <row r="10" spans="2:4" ht="47.25" customHeight="1">
      <c r="B10" s="7" t="s">
        <v>1</v>
      </c>
      <c r="C10" s="7" t="s">
        <v>2</v>
      </c>
      <c r="D10" s="8" t="s">
        <v>3</v>
      </c>
    </row>
    <row r="11" spans="2:4" ht="17.25" customHeight="1">
      <c r="B11" s="9">
        <v>1</v>
      </c>
      <c r="C11" s="7" t="s">
        <v>89</v>
      </c>
      <c r="D11" s="8">
        <v>6</v>
      </c>
    </row>
    <row r="12" spans="2:4" ht="21" customHeight="1">
      <c r="B12" s="9" t="s">
        <v>8</v>
      </c>
      <c r="C12" s="7" t="s">
        <v>95</v>
      </c>
      <c r="D12" s="8">
        <v>1</v>
      </c>
    </row>
    <row r="13" spans="2:4" ht="24.75" customHeight="1">
      <c r="B13" s="9" t="s">
        <v>9</v>
      </c>
      <c r="C13" s="7" t="s">
        <v>139</v>
      </c>
      <c r="D13" s="8">
        <v>5</v>
      </c>
    </row>
    <row r="14" spans="2:4" ht="18" customHeight="1">
      <c r="B14" s="9"/>
      <c r="C14" s="7" t="s">
        <v>140</v>
      </c>
      <c r="D14" s="8"/>
    </row>
    <row r="15" spans="2:4" ht="23.25" customHeight="1">
      <c r="B15" s="9" t="s">
        <v>145</v>
      </c>
      <c r="C15" s="7" t="s">
        <v>141</v>
      </c>
      <c r="D15" s="8">
        <v>1</v>
      </c>
    </row>
    <row r="16" spans="2:4" ht="23.25" customHeight="1">
      <c r="B16" s="9" t="s">
        <v>146</v>
      </c>
      <c r="C16" s="7" t="s">
        <v>142</v>
      </c>
      <c r="D16" s="8">
        <v>3</v>
      </c>
    </row>
    <row r="17" spans="2:4" ht="24.75" customHeight="1">
      <c r="B17" s="9" t="s">
        <v>147</v>
      </c>
      <c r="C17" s="7" t="s">
        <v>143</v>
      </c>
      <c r="D17" s="8">
        <v>1</v>
      </c>
    </row>
    <row r="18" spans="2:4" ht="20.25" customHeight="1">
      <c r="B18" s="9" t="s">
        <v>148</v>
      </c>
      <c r="C18" s="7" t="s">
        <v>4</v>
      </c>
      <c r="D18" s="8">
        <v>6</v>
      </c>
    </row>
    <row r="19" spans="2:4" ht="18" customHeight="1">
      <c r="B19" s="9"/>
      <c r="C19" s="7" t="s">
        <v>5</v>
      </c>
      <c r="D19" s="10"/>
    </row>
    <row r="20" spans="2:4" ht="18" customHeight="1">
      <c r="B20" s="9" t="s">
        <v>149</v>
      </c>
      <c r="C20" s="7" t="s">
        <v>144</v>
      </c>
      <c r="D20" s="8">
        <v>1</v>
      </c>
    </row>
    <row r="21" spans="2:4" ht="18" customHeight="1">
      <c r="B21" s="9" t="s">
        <v>150</v>
      </c>
      <c r="C21" s="7" t="s">
        <v>141</v>
      </c>
      <c r="D21" s="8">
        <v>1</v>
      </c>
    </row>
    <row r="22" spans="2:4" ht="18" customHeight="1">
      <c r="B22" s="9" t="s">
        <v>151</v>
      </c>
      <c r="C22" s="7" t="s">
        <v>142</v>
      </c>
      <c r="D22" s="8">
        <v>2</v>
      </c>
    </row>
    <row r="23" spans="2:4" ht="18" customHeight="1">
      <c r="B23" s="9" t="s">
        <v>152</v>
      </c>
      <c r="C23" s="7" t="s">
        <v>143</v>
      </c>
      <c r="D23" s="8">
        <v>1</v>
      </c>
    </row>
    <row r="24" spans="2:4" ht="18.75" customHeight="1">
      <c r="B24" s="9">
        <v>2</v>
      </c>
      <c r="C24" s="7" t="s">
        <v>155</v>
      </c>
      <c r="D24" s="36">
        <v>537390.02</v>
      </c>
    </row>
    <row r="25" spans="2:4" ht="24.75" customHeight="1">
      <c r="B25" s="9" t="s">
        <v>10</v>
      </c>
      <c r="C25" s="7" t="s">
        <v>144</v>
      </c>
      <c r="D25" s="37">
        <v>180779.53</v>
      </c>
    </row>
    <row r="26" spans="2:4" ht="24.75" customHeight="1">
      <c r="B26" s="9" t="s">
        <v>11</v>
      </c>
      <c r="C26" s="7" t="s">
        <v>141</v>
      </c>
      <c r="D26" s="37">
        <v>124632.84</v>
      </c>
    </row>
    <row r="27" spans="2:4" ht="22.5" customHeight="1">
      <c r="B27" s="9" t="s">
        <v>12</v>
      </c>
      <c r="C27" s="7" t="s">
        <v>142</v>
      </c>
      <c r="D27" s="37">
        <v>215919.65</v>
      </c>
    </row>
    <row r="28" spans="2:4" ht="18.75" customHeight="1">
      <c r="B28" s="9" t="s">
        <v>153</v>
      </c>
      <c r="C28" s="7" t="s">
        <v>143</v>
      </c>
      <c r="D28" s="37">
        <v>16058</v>
      </c>
    </row>
    <row r="29" spans="2:4" ht="18.75" customHeight="1">
      <c r="B29" s="9" t="s">
        <v>154</v>
      </c>
      <c r="C29" s="7" t="s">
        <v>7</v>
      </c>
      <c r="D29" s="37">
        <v>537390.02</v>
      </c>
    </row>
    <row r="30" ht="18.75">
      <c r="B30" s="6"/>
    </row>
    <row r="31" spans="3:4" ht="19.5" customHeight="1">
      <c r="C31" s="47" t="s">
        <v>170</v>
      </c>
      <c r="D31" s="48"/>
    </row>
  </sheetData>
  <sheetProtection/>
  <mergeCells count="6">
    <mergeCell ref="C3:D3"/>
    <mergeCell ref="C6:D6"/>
    <mergeCell ref="C7:D7"/>
    <mergeCell ref="C31:D31"/>
    <mergeCell ref="B4:D4"/>
    <mergeCell ref="B5:D5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3"/>
  <sheetViews>
    <sheetView zoomScalePageLayoutView="0" workbookViewId="0" topLeftCell="A1">
      <selection activeCell="H78" sqref="H78"/>
    </sheetView>
  </sheetViews>
  <sheetFormatPr defaultColWidth="9.00390625" defaultRowHeight="12.75"/>
  <cols>
    <col min="1" max="1" width="0.2421875" style="0" customWidth="1"/>
    <col min="2" max="2" width="21.125" style="0" customWidth="1"/>
    <col min="3" max="3" width="68.75390625" style="0" customWidth="1"/>
    <col min="4" max="4" width="11.375" style="0" customWidth="1"/>
    <col min="5" max="5" width="11.625" style="0" customWidth="1"/>
    <col min="6" max="6" width="8.875" style="0" customWidth="1"/>
    <col min="7" max="7" width="12.875" style="0" customWidth="1"/>
    <col min="8" max="8" width="11.00390625" style="0" customWidth="1"/>
  </cols>
  <sheetData>
    <row r="2" spans="3:7" ht="12.75">
      <c r="C2" s="49" t="s">
        <v>138</v>
      </c>
      <c r="D2" s="50"/>
      <c r="E2" s="50"/>
      <c r="F2" s="50"/>
      <c r="G2" s="50"/>
    </row>
    <row r="3" spans="3:7" ht="12.75">
      <c r="C3" s="49" t="s">
        <v>172</v>
      </c>
      <c r="D3" s="49"/>
      <c r="E3" s="49"/>
      <c r="F3" s="48"/>
      <c r="G3" s="48"/>
    </row>
    <row r="4" ht="12.75">
      <c r="F4" t="s">
        <v>86</v>
      </c>
    </row>
    <row r="5" spans="2:9" ht="66" customHeight="1">
      <c r="B5" s="14" t="s">
        <v>13</v>
      </c>
      <c r="C5" s="14" t="s">
        <v>14</v>
      </c>
      <c r="D5" s="15" t="s">
        <v>157</v>
      </c>
      <c r="E5" s="15" t="s">
        <v>90</v>
      </c>
      <c r="F5" s="15" t="s">
        <v>91</v>
      </c>
      <c r="G5" s="15" t="s">
        <v>15</v>
      </c>
      <c r="H5" s="15" t="s">
        <v>158</v>
      </c>
      <c r="I5" s="11"/>
    </row>
    <row r="6" spans="2:8" ht="12.75"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</row>
    <row r="7" spans="2:8" ht="12.75">
      <c r="B7" s="19" t="s">
        <v>16</v>
      </c>
      <c r="C7" s="19" t="s">
        <v>82</v>
      </c>
      <c r="D7" s="31">
        <f>SUM(D8+D12+D13+D20+D22)</f>
        <v>1069316</v>
      </c>
      <c r="E7" s="31">
        <f>SUM(E8+E12+E13+E20+E22)</f>
        <v>375302.08999999997</v>
      </c>
      <c r="F7" s="31">
        <f aca="true" t="shared" si="0" ref="F7:F12">SUM(E7/D7*100)</f>
        <v>35.09739777577442</v>
      </c>
      <c r="G7" s="31">
        <f>SUM(E7-D7)</f>
        <v>-694013.91</v>
      </c>
      <c r="H7" s="31">
        <v>27.7</v>
      </c>
    </row>
    <row r="8" spans="2:8" ht="12.75">
      <c r="B8" s="19" t="s">
        <v>17</v>
      </c>
      <c r="C8" s="19" t="s">
        <v>18</v>
      </c>
      <c r="D8" s="31">
        <f>SUM(D9)</f>
        <v>35800</v>
      </c>
      <c r="E8" s="31">
        <f>SUM(E9)</f>
        <v>14527.2</v>
      </c>
      <c r="F8" s="31">
        <f t="shared" si="0"/>
        <v>40.57877094972067</v>
      </c>
      <c r="G8" s="31">
        <f aca="true" t="shared" si="1" ref="G8:G81">SUM(E8-D8)</f>
        <v>-21272.8</v>
      </c>
      <c r="H8" s="31">
        <v>33.8</v>
      </c>
    </row>
    <row r="9" spans="2:8" ht="12.75">
      <c r="B9" s="19" t="s">
        <v>19</v>
      </c>
      <c r="C9" s="19" t="s">
        <v>20</v>
      </c>
      <c r="D9" s="31">
        <f>D10+D11</f>
        <v>35800</v>
      </c>
      <c r="E9" s="31">
        <f>E10+E11</f>
        <v>14527.2</v>
      </c>
      <c r="F9" s="31">
        <f t="shared" si="0"/>
        <v>40.57877094972067</v>
      </c>
      <c r="G9" s="31">
        <f>G10+G11</f>
        <v>-21272.8</v>
      </c>
      <c r="H9" s="31">
        <v>33.8</v>
      </c>
    </row>
    <row r="10" spans="2:8" ht="52.5" customHeight="1">
      <c r="B10" s="16" t="s">
        <v>156</v>
      </c>
      <c r="C10" s="24" t="s">
        <v>104</v>
      </c>
      <c r="D10" s="38">
        <v>35800</v>
      </c>
      <c r="E10" s="39">
        <v>14517.2</v>
      </c>
      <c r="F10" s="32">
        <f t="shared" si="0"/>
        <v>40.550837988826814</v>
      </c>
      <c r="G10" s="32">
        <f t="shared" si="1"/>
        <v>-21282.8</v>
      </c>
      <c r="H10" s="32">
        <v>33.8</v>
      </c>
    </row>
    <row r="11" spans="2:8" ht="68.25" customHeight="1">
      <c r="B11" s="16" t="s">
        <v>173</v>
      </c>
      <c r="C11" s="24" t="s">
        <v>174</v>
      </c>
      <c r="D11" s="38"/>
      <c r="E11" s="39">
        <v>10</v>
      </c>
      <c r="F11" s="32" t="e">
        <f t="shared" si="0"/>
        <v>#DIV/0!</v>
      </c>
      <c r="G11" s="32">
        <f t="shared" si="1"/>
        <v>10</v>
      </c>
      <c r="H11" s="32">
        <v>0</v>
      </c>
    </row>
    <row r="12" spans="2:8" ht="21" customHeight="1">
      <c r="B12" s="17" t="s">
        <v>159</v>
      </c>
      <c r="C12" s="33" t="s">
        <v>160</v>
      </c>
      <c r="D12" s="40">
        <v>42716</v>
      </c>
      <c r="E12" s="41">
        <v>42716.7</v>
      </c>
      <c r="F12" s="32">
        <f t="shared" si="0"/>
        <v>100.00163873021816</v>
      </c>
      <c r="G12" s="32">
        <f t="shared" si="1"/>
        <v>0.6999999999970896</v>
      </c>
      <c r="H12" s="31">
        <v>0</v>
      </c>
    </row>
    <row r="13" spans="2:8" ht="20.25" customHeight="1">
      <c r="B13" s="17" t="s">
        <v>36</v>
      </c>
      <c r="C13" s="26" t="s">
        <v>83</v>
      </c>
      <c r="D13" s="31">
        <f>SUM(D14+D16)</f>
        <v>982100</v>
      </c>
      <c r="E13" s="31">
        <f>SUM(E14+E16)</f>
        <v>313702.19</v>
      </c>
      <c r="F13" s="31">
        <f aca="true" t="shared" si="2" ref="F13:F32">SUM(E13/D13*100)</f>
        <v>31.941980450056</v>
      </c>
      <c r="G13" s="31">
        <f t="shared" si="1"/>
        <v>-668397.81</v>
      </c>
      <c r="H13" s="31">
        <v>27.34</v>
      </c>
    </row>
    <row r="14" spans="2:8" ht="17.25" customHeight="1">
      <c r="B14" s="17" t="s">
        <v>84</v>
      </c>
      <c r="C14" s="26" t="s">
        <v>85</v>
      </c>
      <c r="D14" s="31">
        <f>SUM(D15)</f>
        <v>35000</v>
      </c>
      <c r="E14" s="31">
        <f>SUM(E15)</f>
        <v>34.38</v>
      </c>
      <c r="F14" s="31">
        <f t="shared" si="2"/>
        <v>0.09822857142857144</v>
      </c>
      <c r="G14" s="31">
        <f t="shared" si="1"/>
        <v>-34965.62</v>
      </c>
      <c r="H14" s="31">
        <v>10.03</v>
      </c>
    </row>
    <row r="15" spans="2:8" ht="30" customHeight="1">
      <c r="B15" s="16" t="s">
        <v>26</v>
      </c>
      <c r="C15" s="24" t="s">
        <v>21</v>
      </c>
      <c r="D15" s="38">
        <v>35000</v>
      </c>
      <c r="E15" s="39">
        <v>34.38</v>
      </c>
      <c r="F15" s="32">
        <f t="shared" si="2"/>
        <v>0.09822857142857144</v>
      </c>
      <c r="G15" s="32">
        <f t="shared" si="1"/>
        <v>-34965.62</v>
      </c>
      <c r="H15" s="32">
        <v>10.03</v>
      </c>
    </row>
    <row r="16" spans="2:8" ht="18.75" customHeight="1">
      <c r="B16" s="17" t="s">
        <v>37</v>
      </c>
      <c r="C16" s="26" t="s">
        <v>38</v>
      </c>
      <c r="D16" s="31">
        <f>SUM(D17+D18)</f>
        <v>947100</v>
      </c>
      <c r="E16" s="31">
        <f>SUM(E17+E18+E19)</f>
        <v>313667.81</v>
      </c>
      <c r="F16" s="31">
        <f t="shared" si="2"/>
        <v>33.11876359412945</v>
      </c>
      <c r="G16" s="31">
        <f t="shared" si="1"/>
        <v>-633432.19</v>
      </c>
      <c r="H16" s="31">
        <v>27.97</v>
      </c>
    </row>
    <row r="17" spans="2:8" ht="30.75" customHeight="1">
      <c r="B17" s="16" t="s">
        <v>114</v>
      </c>
      <c r="C17" s="24" t="s">
        <v>117</v>
      </c>
      <c r="D17" s="38">
        <v>603500</v>
      </c>
      <c r="E17" s="39">
        <v>295504</v>
      </c>
      <c r="F17" s="32">
        <f t="shared" si="2"/>
        <v>48.965037282518644</v>
      </c>
      <c r="G17" s="32">
        <f t="shared" si="1"/>
        <v>-307996</v>
      </c>
      <c r="H17" s="32">
        <v>32.21</v>
      </c>
    </row>
    <row r="18" spans="2:8" ht="30.75" customHeight="1">
      <c r="B18" s="16" t="s">
        <v>115</v>
      </c>
      <c r="C18" s="24" t="s">
        <v>116</v>
      </c>
      <c r="D18" s="38">
        <v>343600</v>
      </c>
      <c r="E18" s="39">
        <v>18159</v>
      </c>
      <c r="F18" s="32">
        <f t="shared" si="2"/>
        <v>5.284924330616997</v>
      </c>
      <c r="G18" s="32">
        <f t="shared" si="1"/>
        <v>-325441</v>
      </c>
      <c r="H18" s="32">
        <v>8.23</v>
      </c>
    </row>
    <row r="19" spans="2:8" ht="30.75" customHeight="1">
      <c r="B19" s="16" t="s">
        <v>123</v>
      </c>
      <c r="C19" s="24" t="s">
        <v>124</v>
      </c>
      <c r="D19" s="38"/>
      <c r="E19" s="39">
        <v>4.81</v>
      </c>
      <c r="F19" s="32" t="e">
        <f t="shared" si="2"/>
        <v>#DIV/0!</v>
      </c>
      <c r="G19" s="32">
        <f t="shared" si="1"/>
        <v>4.81</v>
      </c>
      <c r="H19" s="32">
        <v>0</v>
      </c>
    </row>
    <row r="20" spans="2:8" ht="18" hidden="1">
      <c r="B20" s="17" t="s">
        <v>34</v>
      </c>
      <c r="C20" s="26" t="s">
        <v>35</v>
      </c>
      <c r="D20" s="31">
        <f>SUM(D21)</f>
        <v>0</v>
      </c>
      <c r="E20" s="31">
        <f>SUM(E21)</f>
        <v>0</v>
      </c>
      <c r="F20" s="31" t="e">
        <f t="shared" si="2"/>
        <v>#DIV/0!</v>
      </c>
      <c r="G20" s="31">
        <f t="shared" si="1"/>
        <v>0</v>
      </c>
      <c r="H20" s="31">
        <v>0</v>
      </c>
    </row>
    <row r="21" spans="2:8" ht="53.25" customHeight="1" hidden="1">
      <c r="B21" s="16" t="s">
        <v>27</v>
      </c>
      <c r="C21" s="24" t="s">
        <v>22</v>
      </c>
      <c r="D21" s="38">
        <v>0</v>
      </c>
      <c r="E21" s="39">
        <v>0</v>
      </c>
      <c r="F21" s="32" t="e">
        <f t="shared" si="2"/>
        <v>#DIV/0!</v>
      </c>
      <c r="G21" s="32">
        <f t="shared" si="1"/>
        <v>0</v>
      </c>
      <c r="H21" s="32">
        <v>0</v>
      </c>
    </row>
    <row r="22" spans="2:8" ht="27.75" customHeight="1">
      <c r="B22" s="17" t="s">
        <v>39</v>
      </c>
      <c r="C22" s="26" t="s">
        <v>40</v>
      </c>
      <c r="D22" s="31">
        <f>SUM(D23)</f>
        <v>8700</v>
      </c>
      <c r="E22" s="31">
        <f>SUM(E23)</f>
        <v>4356</v>
      </c>
      <c r="F22" s="31">
        <f t="shared" si="2"/>
        <v>50.06896551724138</v>
      </c>
      <c r="G22" s="31">
        <f t="shared" si="1"/>
        <v>-4344</v>
      </c>
      <c r="H22" s="31">
        <v>50.07</v>
      </c>
    </row>
    <row r="23" spans="2:8" ht="69.75" customHeight="1">
      <c r="B23" s="20" t="s">
        <v>41</v>
      </c>
      <c r="C23" s="26" t="s">
        <v>87</v>
      </c>
      <c r="D23" s="31">
        <f>SUM(D24)</f>
        <v>8700</v>
      </c>
      <c r="E23" s="31">
        <f>SUM(E24)</f>
        <v>4356</v>
      </c>
      <c r="F23" s="31">
        <f t="shared" si="2"/>
        <v>50.06896551724138</v>
      </c>
      <c r="G23" s="31">
        <f t="shared" si="1"/>
        <v>-4344</v>
      </c>
      <c r="H23" s="31">
        <v>50.07</v>
      </c>
    </row>
    <row r="24" spans="2:8" ht="30" customHeight="1">
      <c r="B24" s="16" t="s">
        <v>28</v>
      </c>
      <c r="C24" s="24" t="s">
        <v>88</v>
      </c>
      <c r="D24" s="38">
        <v>8700</v>
      </c>
      <c r="E24" s="39">
        <v>4356</v>
      </c>
      <c r="F24" s="32">
        <f t="shared" si="2"/>
        <v>50.06896551724138</v>
      </c>
      <c r="G24" s="32">
        <f t="shared" si="1"/>
        <v>-4344</v>
      </c>
      <c r="H24" s="32">
        <v>50.07</v>
      </c>
    </row>
    <row r="25" spans="1:8" ht="30" customHeight="1">
      <c r="A25" t="s">
        <v>175</v>
      </c>
      <c r="B25" s="17"/>
      <c r="C25" s="26" t="s">
        <v>176</v>
      </c>
      <c r="D25" s="40">
        <f>D26</f>
        <v>1553000</v>
      </c>
      <c r="E25" s="40">
        <f>E26</f>
        <v>1553048.64</v>
      </c>
      <c r="F25" s="31">
        <f t="shared" si="2"/>
        <v>100.00313200257564</v>
      </c>
      <c r="G25" s="31">
        <f t="shared" si="1"/>
        <v>48.639999999897555</v>
      </c>
      <c r="H25" s="31">
        <v>0</v>
      </c>
    </row>
    <row r="26" spans="2:8" ht="44.25" customHeight="1">
      <c r="B26" s="16" t="s">
        <v>177</v>
      </c>
      <c r="C26" s="24" t="s">
        <v>178</v>
      </c>
      <c r="D26" s="38">
        <v>1553000</v>
      </c>
      <c r="E26" s="39">
        <v>1553048.64</v>
      </c>
      <c r="F26" s="32">
        <f t="shared" si="2"/>
        <v>100.00313200257564</v>
      </c>
      <c r="G26" s="32">
        <f t="shared" si="1"/>
        <v>48.639999999897555</v>
      </c>
      <c r="H26" s="32">
        <v>0</v>
      </c>
    </row>
    <row r="27" spans="2:8" ht="18">
      <c r="B27" s="17" t="s">
        <v>16</v>
      </c>
      <c r="C27" s="26" t="s">
        <v>42</v>
      </c>
      <c r="D27" s="31">
        <f>SUM(D8+D12+D13+D20+D22+D25)</f>
        <v>2622316</v>
      </c>
      <c r="E27" s="31">
        <f>SUM(E8+E12+E13+E20+E22+E25)</f>
        <v>1928350.73</v>
      </c>
      <c r="F27" s="31">
        <f t="shared" si="2"/>
        <v>73.536169172594</v>
      </c>
      <c r="G27" s="31">
        <f t="shared" si="1"/>
        <v>-693965.27</v>
      </c>
      <c r="H27" s="31">
        <v>27.7</v>
      </c>
    </row>
    <row r="28" spans="2:8" ht="18" customHeight="1">
      <c r="B28" s="17" t="s">
        <v>43</v>
      </c>
      <c r="C28" s="26" t="s">
        <v>44</v>
      </c>
      <c r="D28" s="31">
        <f>SUM(D29+D32+D37+D40+D45)</f>
        <v>14173928</v>
      </c>
      <c r="E28" s="31">
        <f>SUM(E29+E32+E37+E40+E45)</f>
        <v>12950077.29</v>
      </c>
      <c r="F28" s="31">
        <f t="shared" si="2"/>
        <v>91.36547956219334</v>
      </c>
      <c r="G28" s="31">
        <f t="shared" si="1"/>
        <v>-1223850.710000001</v>
      </c>
      <c r="H28" s="31">
        <v>59.17</v>
      </c>
    </row>
    <row r="29" spans="2:8" ht="15.75" customHeight="1">
      <c r="B29" s="17" t="s">
        <v>48</v>
      </c>
      <c r="C29" s="26" t="s">
        <v>45</v>
      </c>
      <c r="D29" s="31">
        <f>SUM(D30:D31)</f>
        <v>1282800</v>
      </c>
      <c r="E29" s="31">
        <f>SUM(E30:E31)</f>
        <v>641400</v>
      </c>
      <c r="F29" s="31">
        <f t="shared" si="2"/>
        <v>50</v>
      </c>
      <c r="G29" s="31">
        <f t="shared" si="1"/>
        <v>-641400</v>
      </c>
      <c r="H29" s="31">
        <v>57.32</v>
      </c>
    </row>
    <row r="30" spans="2:8" ht="18.75" customHeight="1">
      <c r="B30" s="16" t="s">
        <v>29</v>
      </c>
      <c r="C30" s="24" t="s">
        <v>23</v>
      </c>
      <c r="D30" s="42">
        <v>744000</v>
      </c>
      <c r="E30" s="43">
        <v>372000</v>
      </c>
      <c r="F30" s="32">
        <f t="shared" si="2"/>
        <v>50</v>
      </c>
      <c r="G30" s="32">
        <f t="shared" si="1"/>
        <v>-372000</v>
      </c>
      <c r="H30" s="32">
        <v>54</v>
      </c>
    </row>
    <row r="31" spans="2:8" ht="28.5" customHeight="1">
      <c r="B31" s="16" t="s">
        <v>30</v>
      </c>
      <c r="C31" s="27" t="s">
        <v>24</v>
      </c>
      <c r="D31" s="42">
        <v>538800</v>
      </c>
      <c r="E31" s="43">
        <v>269400</v>
      </c>
      <c r="F31" s="32">
        <f t="shared" si="2"/>
        <v>50</v>
      </c>
      <c r="G31" s="32">
        <f t="shared" si="1"/>
        <v>-269400</v>
      </c>
      <c r="H31" s="32">
        <v>60</v>
      </c>
    </row>
    <row r="32" spans="2:8" ht="17.25" customHeight="1" hidden="1">
      <c r="B32" s="17" t="s">
        <v>49</v>
      </c>
      <c r="C32" s="28" t="s">
        <v>50</v>
      </c>
      <c r="D32" s="31">
        <f>SUM(D33+D36)</f>
        <v>0</v>
      </c>
      <c r="E32" s="31">
        <f>SUM(E33+E36)</f>
        <v>0</v>
      </c>
      <c r="F32" s="31" t="e">
        <f t="shared" si="2"/>
        <v>#DIV/0!</v>
      </c>
      <c r="G32" s="31">
        <f t="shared" si="1"/>
        <v>0</v>
      </c>
      <c r="H32" s="31"/>
    </row>
    <row r="33" spans="2:8" ht="19.5" customHeight="1" hidden="1">
      <c r="B33" s="21" t="s">
        <v>33</v>
      </c>
      <c r="C33" s="25" t="s">
        <v>51</v>
      </c>
      <c r="D33" s="31">
        <f>SUM(D34:D35)</f>
        <v>0</v>
      </c>
      <c r="E33" s="31">
        <v>0</v>
      </c>
      <c r="F33" s="31">
        <v>0</v>
      </c>
      <c r="G33" s="31">
        <f t="shared" si="1"/>
        <v>0</v>
      </c>
      <c r="H33" s="31"/>
    </row>
    <row r="34" spans="2:8" ht="27" customHeight="1" hidden="1">
      <c r="B34" s="16" t="s">
        <v>33</v>
      </c>
      <c r="C34" s="24" t="s">
        <v>102</v>
      </c>
      <c r="D34" s="44"/>
      <c r="E34" s="44"/>
      <c r="F34" s="32"/>
      <c r="G34" s="32">
        <f t="shared" si="1"/>
        <v>0</v>
      </c>
      <c r="H34" s="32"/>
    </row>
    <row r="35" spans="2:8" ht="30.75" customHeight="1" hidden="1">
      <c r="B35" s="16" t="s">
        <v>33</v>
      </c>
      <c r="C35" s="24" t="s">
        <v>103</v>
      </c>
      <c r="D35" s="44"/>
      <c r="E35" s="44"/>
      <c r="F35" s="32"/>
      <c r="G35" s="32">
        <f t="shared" si="1"/>
        <v>0</v>
      </c>
      <c r="H35" s="32"/>
    </row>
    <row r="36" spans="2:8" ht="28.5" customHeight="1" hidden="1">
      <c r="B36" s="16"/>
      <c r="C36" s="24" t="s">
        <v>101</v>
      </c>
      <c r="D36" s="44">
        <v>0</v>
      </c>
      <c r="E36" s="44"/>
      <c r="F36" s="32"/>
      <c r="G36" s="32"/>
      <c r="H36" s="32"/>
    </row>
    <row r="37" spans="2:8" ht="20.25" customHeight="1">
      <c r="B37" s="17" t="s">
        <v>47</v>
      </c>
      <c r="C37" s="25" t="s">
        <v>46</v>
      </c>
      <c r="D37" s="31">
        <f>SUM(D38:D39)</f>
        <v>60385</v>
      </c>
      <c r="E37" s="31">
        <f>SUM(E38:E39)</f>
        <v>28052.59</v>
      </c>
      <c r="F37" s="31">
        <f aca="true" t="shared" si="3" ref="F37:F47">SUM(E37/D37*100)</f>
        <v>46.45622257183075</v>
      </c>
      <c r="G37" s="31">
        <f t="shared" si="1"/>
        <v>-32332.41</v>
      </c>
      <c r="H37" s="31">
        <v>71.36</v>
      </c>
    </row>
    <row r="38" spans="2:8" ht="29.25" customHeight="1">
      <c r="B38" s="16" t="s">
        <v>31</v>
      </c>
      <c r="C38" s="24" t="s">
        <v>25</v>
      </c>
      <c r="D38" s="44">
        <v>60385</v>
      </c>
      <c r="E38" s="44">
        <v>28052.59</v>
      </c>
      <c r="F38" s="32">
        <f t="shared" si="3"/>
        <v>46.45622257183075</v>
      </c>
      <c r="G38" s="32">
        <f t="shared" si="1"/>
        <v>-32332.41</v>
      </c>
      <c r="H38" s="32">
        <v>50</v>
      </c>
    </row>
    <row r="39" spans="2:8" ht="38.25" customHeight="1">
      <c r="B39" s="16" t="s">
        <v>32</v>
      </c>
      <c r="C39" s="24" t="s">
        <v>118</v>
      </c>
      <c r="D39" s="44">
        <v>0</v>
      </c>
      <c r="E39" s="44">
        <v>0</v>
      </c>
      <c r="F39" s="32" t="e">
        <f t="shared" si="3"/>
        <v>#DIV/0!</v>
      </c>
      <c r="G39" s="32">
        <f t="shared" si="1"/>
        <v>0</v>
      </c>
      <c r="H39" s="32">
        <v>100</v>
      </c>
    </row>
    <row r="40" spans="2:8" ht="18.75" customHeight="1">
      <c r="B40" s="17" t="s">
        <v>161</v>
      </c>
      <c r="C40" s="26" t="s">
        <v>162</v>
      </c>
      <c r="D40" s="31">
        <f>D41+D43</f>
        <v>12759800</v>
      </c>
      <c r="E40" s="31">
        <f>E41+E43</f>
        <v>12209681.7</v>
      </c>
      <c r="F40" s="31">
        <f t="shared" si="3"/>
        <v>95.68866048057178</v>
      </c>
      <c r="G40" s="31">
        <f t="shared" si="1"/>
        <v>-550118.3000000007</v>
      </c>
      <c r="H40" s="31">
        <v>0</v>
      </c>
    </row>
    <row r="41" spans="2:8" ht="46.5" customHeight="1">
      <c r="B41" s="16" t="s">
        <v>165</v>
      </c>
      <c r="C41" s="24" t="s">
        <v>166</v>
      </c>
      <c r="D41" s="32">
        <f>D42</f>
        <v>602800</v>
      </c>
      <c r="E41" s="32">
        <f>E42</f>
        <v>52681.7</v>
      </c>
      <c r="F41" s="32">
        <f t="shared" si="3"/>
        <v>8.739499004644989</v>
      </c>
      <c r="G41" s="32">
        <f t="shared" si="1"/>
        <v>-550118.3</v>
      </c>
      <c r="H41" s="31">
        <v>0</v>
      </c>
    </row>
    <row r="42" spans="2:8" ht="52.5" customHeight="1">
      <c r="B42" s="16" t="s">
        <v>163</v>
      </c>
      <c r="C42" s="24" t="s">
        <v>164</v>
      </c>
      <c r="D42" s="44">
        <v>602800</v>
      </c>
      <c r="E42" s="44">
        <v>52681.7</v>
      </c>
      <c r="F42" s="32">
        <f t="shared" si="3"/>
        <v>8.739499004644989</v>
      </c>
      <c r="G42" s="32">
        <f t="shared" si="1"/>
        <v>-550118.3</v>
      </c>
      <c r="H42" s="32">
        <v>0</v>
      </c>
    </row>
    <row r="43" spans="2:8" ht="19.5" customHeight="1">
      <c r="B43" s="17" t="s">
        <v>120</v>
      </c>
      <c r="C43" s="26" t="s">
        <v>121</v>
      </c>
      <c r="D43" s="31">
        <f>D44</f>
        <v>12157000</v>
      </c>
      <c r="E43" s="31">
        <f>E44</f>
        <v>12157000</v>
      </c>
      <c r="F43" s="31">
        <f t="shared" si="3"/>
        <v>100</v>
      </c>
      <c r="G43" s="31">
        <f t="shared" si="1"/>
        <v>0</v>
      </c>
      <c r="H43" s="31">
        <v>100</v>
      </c>
    </row>
    <row r="44" spans="2:8" ht="38.25" customHeight="1">
      <c r="B44" s="16" t="s">
        <v>119</v>
      </c>
      <c r="C44" s="24" t="s">
        <v>122</v>
      </c>
      <c r="D44" s="44">
        <v>12157000</v>
      </c>
      <c r="E44" s="44">
        <v>12157000</v>
      </c>
      <c r="F44" s="32">
        <f t="shared" si="3"/>
        <v>100</v>
      </c>
      <c r="G44" s="32">
        <f t="shared" si="1"/>
        <v>0</v>
      </c>
      <c r="H44" s="32">
        <v>100</v>
      </c>
    </row>
    <row r="45" spans="2:8" ht="18" customHeight="1">
      <c r="B45" s="17" t="s">
        <v>180</v>
      </c>
      <c r="C45" s="26" t="s">
        <v>181</v>
      </c>
      <c r="D45" s="31">
        <f>D46</f>
        <v>70943</v>
      </c>
      <c r="E45" s="31">
        <f>E46</f>
        <v>70943</v>
      </c>
      <c r="F45" s="31">
        <f t="shared" si="3"/>
        <v>100</v>
      </c>
      <c r="G45" s="31">
        <f t="shared" si="1"/>
        <v>0</v>
      </c>
      <c r="H45" s="31">
        <v>0</v>
      </c>
    </row>
    <row r="46" spans="2:8" ht="16.5" customHeight="1">
      <c r="B46" s="16" t="s">
        <v>179</v>
      </c>
      <c r="C46" s="24" t="s">
        <v>182</v>
      </c>
      <c r="D46" s="44">
        <v>70943</v>
      </c>
      <c r="E46" s="44">
        <v>70943</v>
      </c>
      <c r="F46" s="32">
        <f t="shared" si="3"/>
        <v>100</v>
      </c>
      <c r="G46" s="32">
        <f t="shared" si="1"/>
        <v>0</v>
      </c>
      <c r="H46" s="32">
        <v>0</v>
      </c>
    </row>
    <row r="47" spans="2:8" ht="24.75" customHeight="1">
      <c r="B47" s="17" t="s">
        <v>52</v>
      </c>
      <c r="C47" s="18" t="s">
        <v>53</v>
      </c>
      <c r="D47" s="31">
        <f>SUM(D27+D28)</f>
        <v>16796244</v>
      </c>
      <c r="E47" s="31">
        <f>SUM(E27+E28)</f>
        <v>14878428.02</v>
      </c>
      <c r="F47" s="31">
        <f t="shared" si="3"/>
        <v>88.58187592416495</v>
      </c>
      <c r="G47" s="31">
        <f t="shared" si="1"/>
        <v>-1917815.9800000004</v>
      </c>
      <c r="H47" s="31">
        <v>48.18</v>
      </c>
    </row>
    <row r="48" spans="2:8" ht="36.75" customHeight="1">
      <c r="B48" s="13"/>
      <c r="C48" s="13"/>
      <c r="D48" s="44"/>
      <c r="E48" s="44"/>
      <c r="F48" s="31"/>
      <c r="G48" s="31"/>
      <c r="H48" s="31"/>
    </row>
    <row r="49" spans="2:8" ht="12.75">
      <c r="B49" s="13"/>
      <c r="C49" s="23" t="s">
        <v>54</v>
      </c>
      <c r="D49" s="44"/>
      <c r="E49" s="44"/>
      <c r="F49" s="31"/>
      <c r="G49" s="31"/>
      <c r="H49" s="31"/>
    </row>
    <row r="50" spans="2:8" ht="12.75">
      <c r="B50" s="29" t="s">
        <v>56</v>
      </c>
      <c r="C50" s="30" t="s">
        <v>55</v>
      </c>
      <c r="D50" s="31">
        <f>D51+D52+D53+D54</f>
        <v>1503130</v>
      </c>
      <c r="E50" s="31">
        <f>E51+E52+E53+E54</f>
        <v>702627.62</v>
      </c>
      <c r="F50" s="31">
        <f aca="true" t="shared" si="4" ref="F50:F78">SUM(E50/D50*100)</f>
        <v>46.744301557416854</v>
      </c>
      <c r="G50" s="31">
        <f t="shared" si="1"/>
        <v>-800502.38</v>
      </c>
      <c r="H50" s="31">
        <v>56.92</v>
      </c>
    </row>
    <row r="51" spans="2:8" ht="12.75">
      <c r="B51" s="34" t="s">
        <v>134</v>
      </c>
      <c r="C51" s="35" t="s">
        <v>135</v>
      </c>
      <c r="D51" s="32">
        <v>414500</v>
      </c>
      <c r="E51" s="32">
        <v>180779.53</v>
      </c>
      <c r="F51" s="32">
        <f t="shared" si="4"/>
        <v>43.61387937273824</v>
      </c>
      <c r="G51" s="31">
        <f t="shared" si="1"/>
        <v>-233720.47</v>
      </c>
      <c r="H51" s="32">
        <v>55</v>
      </c>
    </row>
    <row r="52" spans="2:8" ht="30.75" customHeight="1">
      <c r="B52" s="22" t="s">
        <v>57</v>
      </c>
      <c r="C52" s="23" t="s">
        <v>58</v>
      </c>
      <c r="D52" s="44">
        <v>1020430</v>
      </c>
      <c r="E52" s="44">
        <v>483648.09</v>
      </c>
      <c r="F52" s="32">
        <f t="shared" si="4"/>
        <v>47.396498534931354</v>
      </c>
      <c r="G52" s="32">
        <f t="shared" si="1"/>
        <v>-536781.9099999999</v>
      </c>
      <c r="H52" s="32">
        <v>57.1</v>
      </c>
    </row>
    <row r="53" spans="2:8" ht="15" customHeight="1">
      <c r="B53" s="22" t="s">
        <v>133</v>
      </c>
      <c r="C53" s="23" t="s">
        <v>136</v>
      </c>
      <c r="D53" s="44">
        <v>38200</v>
      </c>
      <c r="E53" s="44">
        <v>38200</v>
      </c>
      <c r="F53" s="32">
        <f t="shared" si="4"/>
        <v>100</v>
      </c>
      <c r="G53" s="32">
        <f t="shared" si="1"/>
        <v>0</v>
      </c>
      <c r="H53" s="32">
        <v>100</v>
      </c>
    </row>
    <row r="54" spans="2:8" ht="19.5" customHeight="1">
      <c r="B54" s="22" t="s">
        <v>131</v>
      </c>
      <c r="C54" s="30" t="s">
        <v>96</v>
      </c>
      <c r="D54" s="31">
        <v>30000</v>
      </c>
      <c r="E54" s="31">
        <v>0</v>
      </c>
      <c r="F54" s="31">
        <v>0</v>
      </c>
      <c r="G54" s="31">
        <f t="shared" si="1"/>
        <v>-30000</v>
      </c>
      <c r="H54" s="31">
        <v>0</v>
      </c>
    </row>
    <row r="55" spans="2:8" ht="12.75">
      <c r="B55" s="29" t="s">
        <v>59</v>
      </c>
      <c r="C55" s="30" t="s">
        <v>60</v>
      </c>
      <c r="D55" s="31">
        <f>SUM(D56)</f>
        <v>60385</v>
      </c>
      <c r="E55" s="31">
        <f>SUM(E56)</f>
        <v>28052.59</v>
      </c>
      <c r="F55" s="31">
        <f t="shared" si="4"/>
        <v>46.45622257183075</v>
      </c>
      <c r="G55" s="31">
        <f t="shared" si="1"/>
        <v>-32332.41</v>
      </c>
      <c r="H55" s="31">
        <v>42.31</v>
      </c>
    </row>
    <row r="56" spans="2:8" ht="12.75">
      <c r="B56" s="22" t="s">
        <v>61</v>
      </c>
      <c r="C56" s="23" t="s">
        <v>62</v>
      </c>
      <c r="D56" s="44">
        <v>60385</v>
      </c>
      <c r="E56" s="44">
        <v>28052.59</v>
      </c>
      <c r="F56" s="32">
        <f t="shared" si="4"/>
        <v>46.45622257183075</v>
      </c>
      <c r="G56" s="32">
        <f t="shared" si="1"/>
        <v>-32332.41</v>
      </c>
      <c r="H56" s="32">
        <v>42.31</v>
      </c>
    </row>
    <row r="57" spans="2:8" ht="12.75">
      <c r="B57" s="29" t="s">
        <v>110</v>
      </c>
      <c r="C57" s="30" t="s">
        <v>97</v>
      </c>
      <c r="D57" s="31">
        <f>D58</f>
        <v>0</v>
      </c>
      <c r="E57" s="31">
        <f>E58</f>
        <v>0</v>
      </c>
      <c r="F57" s="31" t="e">
        <f t="shared" si="4"/>
        <v>#DIV/0!</v>
      </c>
      <c r="G57" s="31">
        <f t="shared" si="1"/>
        <v>0</v>
      </c>
      <c r="H57" s="31">
        <v>100</v>
      </c>
    </row>
    <row r="58" spans="2:8" ht="12.75">
      <c r="B58" s="22" t="s">
        <v>110</v>
      </c>
      <c r="C58" s="23" t="s">
        <v>98</v>
      </c>
      <c r="D58" s="44">
        <v>0</v>
      </c>
      <c r="E58" s="44">
        <v>0</v>
      </c>
      <c r="F58" s="32" t="e">
        <f t="shared" si="4"/>
        <v>#DIV/0!</v>
      </c>
      <c r="G58" s="31">
        <f t="shared" si="1"/>
        <v>0</v>
      </c>
      <c r="H58" s="32">
        <v>100</v>
      </c>
    </row>
    <row r="59" spans="2:8" ht="12.75">
      <c r="B59" s="29" t="s">
        <v>111</v>
      </c>
      <c r="C59" s="30" t="s">
        <v>92</v>
      </c>
      <c r="D59" s="31">
        <f>D60</f>
        <v>120000</v>
      </c>
      <c r="E59" s="31">
        <f>E60</f>
        <v>3516.66</v>
      </c>
      <c r="F59" s="31">
        <f t="shared" si="4"/>
        <v>2.9305499999999998</v>
      </c>
      <c r="G59" s="31">
        <f t="shared" si="1"/>
        <v>-116483.34</v>
      </c>
      <c r="H59" s="31">
        <v>83.33</v>
      </c>
    </row>
    <row r="60" spans="2:8" ht="12.75">
      <c r="B60" s="22" t="s">
        <v>111</v>
      </c>
      <c r="C60" s="23" t="s">
        <v>93</v>
      </c>
      <c r="D60" s="44">
        <v>120000</v>
      </c>
      <c r="E60" s="44">
        <v>3516.66</v>
      </c>
      <c r="F60" s="32">
        <f t="shared" si="4"/>
        <v>2.9305499999999998</v>
      </c>
      <c r="G60" s="32">
        <f t="shared" si="1"/>
        <v>-116483.34</v>
      </c>
      <c r="H60" s="32">
        <v>83.33</v>
      </c>
    </row>
    <row r="61" spans="2:8" ht="12.75">
      <c r="B61" s="29" t="s">
        <v>125</v>
      </c>
      <c r="C61" s="30" t="s">
        <v>128</v>
      </c>
      <c r="D61" s="31">
        <f>D62+D63+D64+D67</f>
        <v>897992</v>
      </c>
      <c r="E61" s="31">
        <f>E62+E63+E64+E67</f>
        <v>472323.1</v>
      </c>
      <c r="F61" s="32">
        <f t="shared" si="4"/>
        <v>52.59769574784631</v>
      </c>
      <c r="G61" s="32">
        <f t="shared" si="1"/>
        <v>-425668.9</v>
      </c>
      <c r="H61" s="31">
        <v>61.7</v>
      </c>
    </row>
    <row r="62" spans="2:8" ht="12.75">
      <c r="B62" s="22" t="s">
        <v>126</v>
      </c>
      <c r="C62" s="23" t="s">
        <v>129</v>
      </c>
      <c r="D62" s="44">
        <v>60000</v>
      </c>
      <c r="E62" s="44">
        <v>0</v>
      </c>
      <c r="F62" s="32">
        <f t="shared" si="4"/>
        <v>0</v>
      </c>
      <c r="G62" s="32">
        <f t="shared" si="1"/>
        <v>-60000</v>
      </c>
      <c r="H62" s="32">
        <v>0</v>
      </c>
    </row>
    <row r="63" spans="2:8" ht="12.75">
      <c r="B63" s="22" t="s">
        <v>127</v>
      </c>
      <c r="C63" s="23" t="s">
        <v>130</v>
      </c>
      <c r="D63" s="44">
        <v>28800</v>
      </c>
      <c r="E63" s="44">
        <v>28800</v>
      </c>
      <c r="F63" s="32">
        <f t="shared" si="4"/>
        <v>100</v>
      </c>
      <c r="G63" s="32">
        <f t="shared" si="1"/>
        <v>0</v>
      </c>
      <c r="H63" s="32">
        <v>100</v>
      </c>
    </row>
    <row r="64" spans="2:8" ht="12.75">
      <c r="B64" s="29" t="s">
        <v>112</v>
      </c>
      <c r="C64" s="30" t="s">
        <v>105</v>
      </c>
      <c r="D64" s="31">
        <f>SUM(D65:D66)</f>
        <v>672550</v>
      </c>
      <c r="E64" s="31">
        <f>SUM(E65:E66)</f>
        <v>323381.1</v>
      </c>
      <c r="F64" s="31">
        <f t="shared" si="4"/>
        <v>48.08283399003791</v>
      </c>
      <c r="G64" s="31">
        <f t="shared" si="1"/>
        <v>-349168.9</v>
      </c>
      <c r="H64" s="31">
        <v>100</v>
      </c>
    </row>
    <row r="65" spans="2:8" ht="12.75">
      <c r="B65" s="22" t="s">
        <v>112</v>
      </c>
      <c r="C65" s="23" t="s">
        <v>106</v>
      </c>
      <c r="D65" s="44">
        <v>197500</v>
      </c>
      <c r="E65" s="44">
        <v>197500</v>
      </c>
      <c r="F65" s="32">
        <f t="shared" si="4"/>
        <v>100</v>
      </c>
      <c r="G65" s="32">
        <f t="shared" si="1"/>
        <v>0</v>
      </c>
      <c r="H65" s="32">
        <v>0</v>
      </c>
    </row>
    <row r="66" spans="2:8" ht="12.75">
      <c r="B66" s="22" t="s">
        <v>112</v>
      </c>
      <c r="C66" s="23" t="s">
        <v>107</v>
      </c>
      <c r="D66" s="44">
        <v>475050</v>
      </c>
      <c r="E66" s="44">
        <v>125881.1</v>
      </c>
      <c r="F66" s="32">
        <f t="shared" si="4"/>
        <v>26.498494895274185</v>
      </c>
      <c r="G66" s="32">
        <f t="shared" si="1"/>
        <v>-349168.9</v>
      </c>
      <c r="H66" s="32">
        <v>100</v>
      </c>
    </row>
    <row r="67" spans="2:8" ht="12.75">
      <c r="B67" s="29" t="s">
        <v>113</v>
      </c>
      <c r="C67" s="30" t="s">
        <v>99</v>
      </c>
      <c r="D67" s="31">
        <f>D68</f>
        <v>136642</v>
      </c>
      <c r="E67" s="31">
        <f>E68</f>
        <v>120142</v>
      </c>
      <c r="F67" s="31">
        <f t="shared" si="4"/>
        <v>87.92464981484464</v>
      </c>
      <c r="G67" s="31">
        <f t="shared" si="1"/>
        <v>-16500</v>
      </c>
      <c r="H67" s="31">
        <v>0</v>
      </c>
    </row>
    <row r="68" spans="2:8" ht="12.75">
      <c r="B68" s="22" t="s">
        <v>113</v>
      </c>
      <c r="C68" s="23" t="s">
        <v>167</v>
      </c>
      <c r="D68" s="44">
        <v>136642</v>
      </c>
      <c r="E68" s="44">
        <v>120142</v>
      </c>
      <c r="F68" s="32">
        <f t="shared" si="4"/>
        <v>87.92464981484464</v>
      </c>
      <c r="G68" s="32">
        <f t="shared" si="1"/>
        <v>-16500</v>
      </c>
      <c r="H68" s="32">
        <v>0</v>
      </c>
    </row>
    <row r="69" spans="2:8" ht="12.75">
      <c r="B69" s="29" t="s">
        <v>63</v>
      </c>
      <c r="C69" s="30" t="s">
        <v>64</v>
      </c>
      <c r="D69" s="31">
        <f>SUM(D70:D72)</f>
        <v>13005886</v>
      </c>
      <c r="E69" s="31">
        <f>SUM(E70:E72)</f>
        <v>12330000.17</v>
      </c>
      <c r="F69" s="31">
        <f t="shared" si="4"/>
        <v>94.80323116779587</v>
      </c>
      <c r="G69" s="31">
        <f t="shared" si="1"/>
        <v>-675885.8300000001</v>
      </c>
      <c r="H69" s="31">
        <v>89.54</v>
      </c>
    </row>
    <row r="70" spans="2:8" ht="12.75">
      <c r="B70" s="22" t="s">
        <v>65</v>
      </c>
      <c r="C70" s="23" t="s">
        <v>66</v>
      </c>
      <c r="D70" s="44">
        <v>67180</v>
      </c>
      <c r="E70" s="44">
        <v>23214</v>
      </c>
      <c r="F70" s="32">
        <f t="shared" si="4"/>
        <v>34.554927061625484</v>
      </c>
      <c r="G70" s="32">
        <f t="shared" si="1"/>
        <v>-43966</v>
      </c>
      <c r="H70" s="32">
        <v>89.62</v>
      </c>
    </row>
    <row r="71" spans="2:8" ht="12.75">
      <c r="B71" s="22" t="s">
        <v>67</v>
      </c>
      <c r="C71" s="23" t="s">
        <v>68</v>
      </c>
      <c r="D71" s="44">
        <v>6100</v>
      </c>
      <c r="E71" s="44">
        <v>4422.17</v>
      </c>
      <c r="F71" s="32">
        <f t="shared" si="4"/>
        <v>72.49459016393442</v>
      </c>
      <c r="G71" s="32">
        <f t="shared" si="1"/>
        <v>-1677.83</v>
      </c>
      <c r="H71" s="32">
        <v>88.98</v>
      </c>
    </row>
    <row r="72" spans="2:8" ht="12.75">
      <c r="B72" s="22" t="s">
        <v>69</v>
      </c>
      <c r="C72" s="23" t="s">
        <v>70</v>
      </c>
      <c r="D72" s="44">
        <v>12932606</v>
      </c>
      <c r="E72" s="44">
        <v>12302364</v>
      </c>
      <c r="F72" s="32">
        <f t="shared" si="4"/>
        <v>95.12672078620504</v>
      </c>
      <c r="G72" s="32">
        <f t="shared" si="1"/>
        <v>-630242</v>
      </c>
      <c r="H72" s="32">
        <v>89.65</v>
      </c>
    </row>
    <row r="73" spans="2:8" ht="12.75">
      <c r="B73" s="29" t="s">
        <v>71</v>
      </c>
      <c r="C73" s="30" t="s">
        <v>72</v>
      </c>
      <c r="D73" s="31">
        <f>SUM(D74)</f>
        <v>52551</v>
      </c>
      <c r="E73" s="31">
        <f>SUM(E74)</f>
        <v>0</v>
      </c>
      <c r="F73" s="31">
        <f t="shared" si="4"/>
        <v>0</v>
      </c>
      <c r="G73" s="31">
        <f t="shared" si="1"/>
        <v>-52551</v>
      </c>
      <c r="H73" s="31">
        <v>0</v>
      </c>
    </row>
    <row r="74" spans="2:8" ht="12.75">
      <c r="B74" s="22" t="s">
        <v>73</v>
      </c>
      <c r="C74" s="23" t="s">
        <v>74</v>
      </c>
      <c r="D74" s="44">
        <v>52551</v>
      </c>
      <c r="E74" s="44">
        <v>0</v>
      </c>
      <c r="F74" s="32">
        <f t="shared" si="4"/>
        <v>0</v>
      </c>
      <c r="G74" s="32">
        <f t="shared" si="1"/>
        <v>-52551</v>
      </c>
      <c r="H74" s="32">
        <v>0</v>
      </c>
    </row>
    <row r="75" spans="2:8" ht="12.75" customHeight="1">
      <c r="B75" s="29" t="s">
        <v>75</v>
      </c>
      <c r="C75" s="30" t="s">
        <v>109</v>
      </c>
      <c r="D75" s="31">
        <f>SUM(D76)</f>
        <v>825300</v>
      </c>
      <c r="E75" s="31">
        <f>SUM(E76)</f>
        <v>412122</v>
      </c>
      <c r="F75" s="31">
        <f t="shared" si="4"/>
        <v>49.93602326426754</v>
      </c>
      <c r="G75" s="31">
        <f t="shared" si="1"/>
        <v>-413178</v>
      </c>
      <c r="H75" s="31">
        <v>41.86</v>
      </c>
    </row>
    <row r="76" spans="2:8" ht="12.75">
      <c r="B76" s="22" t="s">
        <v>76</v>
      </c>
      <c r="C76" s="23" t="s">
        <v>6</v>
      </c>
      <c r="D76" s="44">
        <v>825300</v>
      </c>
      <c r="E76" s="44">
        <v>412122</v>
      </c>
      <c r="F76" s="32">
        <f t="shared" si="4"/>
        <v>49.93602326426754</v>
      </c>
      <c r="G76" s="32">
        <f t="shared" si="1"/>
        <v>-413178</v>
      </c>
      <c r="H76" s="32">
        <v>41.86</v>
      </c>
    </row>
    <row r="77" spans="2:8" ht="12.75">
      <c r="B77" s="22" t="s">
        <v>132</v>
      </c>
      <c r="C77" s="30" t="s">
        <v>94</v>
      </c>
      <c r="D77" s="31">
        <f>D78</f>
        <v>331000</v>
      </c>
      <c r="E77" s="31">
        <f>E78</f>
        <v>0</v>
      </c>
      <c r="F77" s="31">
        <f t="shared" si="4"/>
        <v>0</v>
      </c>
      <c r="G77" s="31">
        <f t="shared" si="1"/>
        <v>-331000</v>
      </c>
      <c r="H77" s="31">
        <v>0</v>
      </c>
    </row>
    <row r="78" spans="2:8" ht="12.75">
      <c r="B78" s="22"/>
      <c r="C78" s="23" t="s">
        <v>100</v>
      </c>
      <c r="D78" s="44">
        <v>331000</v>
      </c>
      <c r="E78" s="44">
        <v>0</v>
      </c>
      <c r="F78" s="32">
        <f t="shared" si="4"/>
        <v>0</v>
      </c>
      <c r="G78" s="32">
        <f t="shared" si="1"/>
        <v>-331000</v>
      </c>
      <c r="H78" s="32">
        <v>0</v>
      </c>
    </row>
    <row r="79" spans="2:8" ht="12.75" hidden="1">
      <c r="B79" s="29" t="s">
        <v>77</v>
      </c>
      <c r="C79" s="30" t="s">
        <v>78</v>
      </c>
      <c r="D79" s="31">
        <f>SUM(D80)</f>
        <v>0</v>
      </c>
      <c r="E79" s="31">
        <f>SUM(E80)</f>
        <v>0</v>
      </c>
      <c r="F79" s="32"/>
      <c r="G79" s="31">
        <f t="shared" si="1"/>
        <v>0</v>
      </c>
      <c r="H79" s="31">
        <v>0</v>
      </c>
    </row>
    <row r="80" spans="2:8" ht="12.75" hidden="1">
      <c r="B80" s="22" t="s">
        <v>79</v>
      </c>
      <c r="C80" s="23" t="s">
        <v>80</v>
      </c>
      <c r="D80" s="44">
        <v>0</v>
      </c>
      <c r="E80" s="44">
        <v>0</v>
      </c>
      <c r="F80" s="32"/>
      <c r="G80" s="32">
        <f t="shared" si="1"/>
        <v>0</v>
      </c>
      <c r="H80" s="32">
        <v>0</v>
      </c>
    </row>
    <row r="81" spans="2:8" ht="12.75">
      <c r="B81" s="13"/>
      <c r="C81" s="30" t="s">
        <v>81</v>
      </c>
      <c r="D81" s="31">
        <f>SUM(D50+D55+D59+D57+D69+D73+D75+D77+D79+D61)</f>
        <v>16796244</v>
      </c>
      <c r="E81" s="31">
        <f>SUM(E50+E55+E59+E57+E69+E73+E75+E77+E79+E61)</f>
        <v>13948642.139999999</v>
      </c>
      <c r="F81" s="31">
        <f>SUM(E81/D81*100)</f>
        <v>83.04619854295996</v>
      </c>
      <c r="G81" s="31">
        <f t="shared" si="1"/>
        <v>-2847601.8600000013</v>
      </c>
      <c r="H81" s="31">
        <v>55.47</v>
      </c>
    </row>
    <row r="83" ht="12.75">
      <c r="E83" t="s">
        <v>108</v>
      </c>
    </row>
  </sheetData>
  <sheetProtection/>
  <mergeCells count="2">
    <mergeCell ref="C2:G2"/>
    <mergeCell ref="C3:G3"/>
  </mergeCells>
  <printOptions/>
  <pageMargins left="0.3937007874015748" right="0.1968503937007874" top="0.7874015748031497" bottom="0.7874015748031497" header="0.5118110236220472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Pre_Installed_Company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Pre_Installed_User</dc:creator>
  <cp:keywords/>
  <dc:description/>
  <cp:lastModifiedBy>УД</cp:lastModifiedBy>
  <cp:lastPrinted>2016-04-07T05:42:25Z</cp:lastPrinted>
  <dcterms:created xsi:type="dcterms:W3CDTF">2008-11-13T13:14:02Z</dcterms:created>
  <dcterms:modified xsi:type="dcterms:W3CDTF">2016-07-26T11:52:14Z</dcterms:modified>
  <cp:category/>
  <cp:version/>
  <cp:contentType/>
  <cp:contentStatus/>
</cp:coreProperties>
</file>