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численность мун служ" sheetId="1" r:id="rId1"/>
    <sheet name="исп б-та за 3кв" sheetId="2" r:id="rId2"/>
  </sheets>
  <definedNames/>
  <calcPr fullCalcOnLoad="1"/>
</workbook>
</file>

<file path=xl/sharedStrings.xml><?xml version="1.0" encoding="utf-8"?>
<sst xmlns="http://schemas.openxmlformats.org/spreadsheetml/2006/main" count="169" uniqueCount="158">
  <si>
    <t>СВЕДЕНИЯ</t>
  </si>
  <si>
    <t>№ п/п</t>
  </si>
  <si>
    <t>Показатели</t>
  </si>
  <si>
    <t>Всего</t>
  </si>
  <si>
    <t>Центральный аппарат</t>
  </si>
  <si>
    <t>Работники бюджетной сферы, всего</t>
  </si>
  <si>
    <t>из них:</t>
  </si>
  <si>
    <t>Управление</t>
  </si>
  <si>
    <t>Культура</t>
  </si>
  <si>
    <t>Работники бюджетной сферы всего:</t>
  </si>
  <si>
    <t>1.1</t>
  </si>
  <si>
    <t>1.2</t>
  </si>
  <si>
    <t>1.4</t>
  </si>
  <si>
    <t>1.4.1</t>
  </si>
  <si>
    <t>2.1</t>
  </si>
  <si>
    <t>2.2</t>
  </si>
  <si>
    <t>2.3</t>
  </si>
  <si>
    <t>КБК</t>
  </si>
  <si>
    <t>Наименование показателя</t>
  </si>
  <si>
    <t>отклонение от плана      (+,-)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</si>
  <si>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</si>
  <si>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</si>
  <si>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</si>
  <si>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</si>
  <si>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лиц, в т.ч.</t>
  </si>
  <si>
    <t xml:space="preserve">   Налог на имущество физических лиц, взимаемый по ставкам, применяемым к объектам налогообложения, расположенным в границах поселений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</si>
  <si>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</si>
  <si>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Дотации бюджетам поселений на выравнивание бюджетной обеспеченности</t>
  </si>
  <si>
    <t xml:space="preserve">   Дотации  бюджетам поселений на поддержку мер по обеспечению сбалансированности бюджетов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</si>
  <si>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</si>
  <si>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1 01 02021 01 0000 110</t>
  </si>
  <si>
    <t>1 06 01030 10 0000 110</t>
  </si>
  <si>
    <t>1 08 04020 01 0000 110</t>
  </si>
  <si>
    <t>1 11 05035 10 0000 120</t>
  </si>
  <si>
    <t>2 02 01001 10 0000 151</t>
  </si>
  <si>
    <t>2 02 01003 10 0000 151</t>
  </si>
  <si>
    <t>2 02 03015 10 0000 151</t>
  </si>
  <si>
    <t>2 02 03024 10 0000 151</t>
  </si>
  <si>
    <t>2 02 02999 10 0000 151</t>
  </si>
  <si>
    <t>1 08 00000 00 0000 000</t>
  </si>
  <si>
    <t xml:space="preserve">Государственная пошлина </t>
  </si>
  <si>
    <t>1 06 00000 00 0000 110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</si>
  <si>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</si>
  <si>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</si>
  <si>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</si>
  <si>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</si>
  <si>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</si>
  <si>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Итого собственных доходов, всего</t>
  </si>
  <si>
    <t>2 00 00000 00 0000 000</t>
  </si>
  <si>
    <t>Безвозмездные поступления, всего</t>
  </si>
  <si>
    <t>Дотации от других бюджетов бюджетной системы РФ, всего, в т.ч.</t>
  </si>
  <si>
    <t>Субвенции от других бюджетов бюджетной системы РФ, всего</t>
  </si>
  <si>
    <t>2 02 03000 00 0000 151</t>
  </si>
  <si>
    <t>2 02 01000 00 0000 000</t>
  </si>
  <si>
    <t>2 02 02000 00 0000 000</t>
  </si>
  <si>
    <t>Субсидии от других бюджетов бюджетной системы РФ</t>
  </si>
  <si>
    <t>Прочие субсидии бюджетам поселений</t>
  </si>
  <si>
    <t>8 90 00000 00 0000 000</t>
  </si>
  <si>
    <t>Всего доходов</t>
  </si>
  <si>
    <t>РАСХОДЫ</t>
  </si>
  <si>
    <t>Общегосударственные вопросы, всего</t>
  </si>
  <si>
    <t>0100</t>
  </si>
  <si>
    <t>0104</t>
  </si>
  <si>
    <t>Функционирование правительства Российской Федерации высших органов исполнительной власти субъектов РФ, местных администраций, всего</t>
  </si>
  <si>
    <t>0200</t>
  </si>
  <si>
    <t>Национальная оборона</t>
  </si>
  <si>
    <t>0203</t>
  </si>
  <si>
    <t>Мобилизационная и вневойсковая подготовка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</si>
  <si>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</si>
  <si>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</si>
  <si>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</si>
  <si>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</si>
  <si>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</si>
  <si>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</si>
  <si>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</si>
  <si>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</si>
  <si>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</si>
  <si>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</si>
  <si>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</si>
  <si>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</si>
  <si>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</si>
  <si>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0801</t>
  </si>
  <si>
    <t>1000</t>
  </si>
  <si>
    <t>Социальная политика</t>
  </si>
  <si>
    <t>1003</t>
  </si>
  <si>
    <t>Социальное обеспечение населения</t>
  </si>
  <si>
    <t>Итого расходов</t>
  </si>
  <si>
    <t>НЕНАЛОГОВЫЕ И НАЛОГОВЫЕ ДОХОДЫ</t>
  </si>
  <si>
    <t>НАЛОГИ НА ИМУЩЕСТВО</t>
  </si>
  <si>
    <t>1 06 01000 00 0000 110</t>
  </si>
  <si>
    <t>Налог на имущество физических лиц</t>
  </si>
  <si>
    <t xml:space="preserve"> (в рублях)</t>
  </si>
  <si>
    <t xml:space="preserve">Доходы, получаемые в виде арендной платы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</si>
  <si>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сдачи в аренду имущества, находящегося в оперативном управлении поселений </t>
  </si>
  <si>
    <t>Фактическая численность (чел.)</t>
  </si>
  <si>
    <t>Оплата труда (211+213)(в тыс.руб.)</t>
  </si>
  <si>
    <t xml:space="preserve">исполнено </t>
  </si>
  <si>
    <t xml:space="preserve">% </t>
  </si>
  <si>
    <t>Национальная безопасность и правоохранительная деятельность</t>
  </si>
  <si>
    <t>Обеспечение пожарной безопасности</t>
  </si>
  <si>
    <t>Физическая культура и спорт</t>
  </si>
  <si>
    <t>Глава сельского поселения</t>
  </si>
  <si>
    <t>Резервные фонды местных администраций</t>
  </si>
  <si>
    <t>Защита населения и территории от ЧС,ГО</t>
  </si>
  <si>
    <t>Гражданская оборона</t>
  </si>
  <si>
    <t>Другие вопросы в области национальной экономики</t>
  </si>
  <si>
    <t>Масовый спорт</t>
  </si>
  <si>
    <t>Другие вопросы в области культуры</t>
  </si>
  <si>
    <t>Оплата коммунальных услуг работникам культуры</t>
  </si>
  <si>
    <t>2.3.1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</si>
  <si>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</si>
  <si>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 Субсидии на ремонт автомобильных дорог общего пользования местного значения</t>
  </si>
  <si>
    <t xml:space="preserve"> Субсидии на содержание автомобильных дорог общего пользования местного значения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</si>
  <si>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227,2271 и 228 Налогового кодекса РФ</t>
  </si>
  <si>
    <t>Дорожное хозяйство</t>
  </si>
  <si>
    <t>Ремонт дорог общего  пользования</t>
  </si>
  <si>
    <t>Содержание дорог общего пользования</t>
  </si>
  <si>
    <t xml:space="preserve">                                                       </t>
  </si>
  <si>
    <t>Культура и  кинематография</t>
  </si>
  <si>
    <t>0309</t>
  </si>
  <si>
    <t>0310</t>
  </si>
  <si>
    <t>0409</t>
  </si>
  <si>
    <t>0412</t>
  </si>
  <si>
    <t>0804</t>
  </si>
  <si>
    <t>о численности муниципальных служащих</t>
  </si>
  <si>
    <t>с указанием фактических затрат на их  денежное содержание</t>
  </si>
  <si>
    <t>План 2015 года</t>
  </si>
  <si>
    <t xml:space="preserve">% исполнения за 2014 год 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</si>
  <si>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</si>
  <si>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</si>
  <si>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</si>
  <si>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</si>
  <si>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Субвенции бюджетам поселений на выполнение передаваемых полномочий субъектов Российской Федерации</t>
  </si>
  <si>
    <t>2 02 04999 10 0000 151</t>
  </si>
  <si>
    <t>2 02 04999 00 0000 151</t>
  </si>
  <si>
    <t>Прочие межбюджетные трансферты</t>
  </si>
  <si>
    <t>Прочие межбюджетные трансферты, передаваемые бюджетам сельских поселений</t>
  </si>
  <si>
    <t>1 09 04053 10 0000 110</t>
  </si>
  <si>
    <t>Земельный налог (по обязательствам, возникшим до 1 января 2006года), мобилизуемый на территориях поселений</t>
  </si>
  <si>
    <t>04</t>
  </si>
  <si>
    <t>0405</t>
  </si>
  <si>
    <t>0406</t>
  </si>
  <si>
    <t>Национальная экономика</t>
  </si>
  <si>
    <t>Сельское хозяйство и рыболовство</t>
  </si>
  <si>
    <t>Водное хозяйство</t>
  </si>
  <si>
    <t>0111</t>
  </si>
  <si>
    <t>1101</t>
  </si>
  <si>
    <t>1 03 00000 00 0000 110</t>
  </si>
  <si>
    <t>Доходы от уплаты акцизов</t>
  </si>
  <si>
    <t>Полномочия</t>
  </si>
  <si>
    <t xml:space="preserve"> за 9 месяцев 2015 год</t>
  </si>
  <si>
    <t>за 9 месяцев 2015 год</t>
  </si>
  <si>
    <t>0106</t>
  </si>
  <si>
    <t>0102</t>
  </si>
  <si>
    <t>Глава местной администрации</t>
  </si>
  <si>
    <t>Контрольно-счетная палата</t>
  </si>
  <si>
    <t>по Косицкому сельскому поселению</t>
  </si>
  <si>
    <t>АНАЛИЗ ИСПОЛНЕНИЯ БЮДЖЕТА КОСИЦКОГО СЕЛЬСКОГО ПОСЕЛЕНИЯ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</si>
</sst>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5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shrinkToFit="1"/>
    </xf>
    <xf numFmtId="49" fontId="11" fillId="0" borderId="10" xfId="0" applyNumberFormat="1" applyFont="1" applyFill="1" applyBorder="1" applyAlignment="1">
      <alignment horizontal="center" shrinkToFit="1"/>
    </xf>
    <xf numFmtId="0" fontId="12" fillId="0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/>
    </xf>
    <xf numFmtId="49" fontId="12" fillId="0" borderId="10" xfId="0" applyNumberFormat="1" applyFont="1" applyFill="1" applyBorder="1" applyAlignment="1">
      <alignment horizontal="center" shrinkToFit="1"/>
    </xf>
    <xf numFmtId="49" fontId="14" fillId="0" borderId="10" xfId="0" applyNumberFormat="1" applyFont="1" applyFill="1" applyBorder="1" applyAlignment="1">
      <alignment horizontal="center" shrinkToFi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2" fontId="7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" fontId="15" fillId="0" borderId="10" xfId="0" applyNumberFormat="1" applyFont="1" applyFill="1" applyBorder="1" applyAlignment="1">
      <alignment wrapText="1"/>
    </xf>
    <xf numFmtId="1" fontId="16" fillId="0" borderId="10" xfId="0" applyNumberFormat="1" applyFont="1" applyBorder="1" applyAlignment="1">
      <alignment/>
    </xf>
    <xf numFmtId="1" fontId="15" fillId="0" borderId="10" xfId="0" applyNumberFormat="1" applyFont="1" applyFill="1" applyBorder="1" applyAlignment="1">
      <alignment horizontal="right" wrapText="1"/>
    </xf>
    <xf numFmtId="1" fontId="16" fillId="0" borderId="10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10" fillId="0" borderId="10" xfId="0" applyFont="1" applyFill="1" applyBorder="1" applyAlignment="1">
      <alignment wrapText="1"/>
    </xf>
    <xf numFmtId="1" fontId="17" fillId="0" borderId="10" xfId="0" applyNumberFormat="1" applyFont="1" applyFill="1" applyBorder="1" applyAlignment="1">
      <alignment wrapText="1"/>
    </xf>
    <xf numFmtId="1" fontId="18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1" fontId="0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3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0.37109375" style="0" customWidth="1"/>
    <col min="2" max="2" width="6.375" style="0" customWidth="1"/>
    <col min="3" max="3" width="49.125" style="0" customWidth="1"/>
    <col min="4" max="4" width="22.625" style="0" customWidth="1"/>
  </cols>
  <sheetData>
    <row r="3" spans="2:4" ht="18.75">
      <c r="B3" s="1"/>
      <c r="C3" s="45" t="s">
        <v>0</v>
      </c>
      <c r="D3" s="45"/>
    </row>
    <row r="4" spans="2:4" ht="15">
      <c r="B4" s="46" t="s">
        <v>124</v>
      </c>
      <c r="C4" s="46"/>
      <c r="D4" s="46"/>
    </row>
    <row r="5" spans="2:4" ht="15">
      <c r="B5" s="46" t="s">
        <v>125</v>
      </c>
      <c r="C5" s="46"/>
      <c r="D5" s="46"/>
    </row>
    <row r="6" spans="2:4" ht="15.75">
      <c r="B6" s="3"/>
      <c r="C6" s="46" t="s">
        <v>156</v>
      </c>
      <c r="D6" s="46"/>
    </row>
    <row r="7" spans="2:4" ht="15.75">
      <c r="B7" s="3"/>
      <c r="C7" s="46" t="s">
        <v>151</v>
      </c>
      <c r="D7" s="46"/>
    </row>
    <row r="8" spans="2:4" ht="12.75">
      <c r="B8" s="4"/>
      <c r="C8" s="5"/>
      <c r="D8" s="5"/>
    </row>
    <row r="9" ht="9" customHeight="1">
      <c r="B9" s="2"/>
    </row>
    <row r="10" spans="2:4" ht="47.25" customHeight="1">
      <c r="B10" s="7" t="s">
        <v>1</v>
      </c>
      <c r="C10" s="7" t="s">
        <v>2</v>
      </c>
      <c r="D10" s="8" t="s">
        <v>3</v>
      </c>
    </row>
    <row r="11" spans="2:4" ht="17.25" customHeight="1">
      <c r="B11" s="9">
        <v>1</v>
      </c>
      <c r="C11" s="7" t="s">
        <v>94</v>
      </c>
      <c r="D11" s="8">
        <v>5</v>
      </c>
    </row>
    <row r="12" spans="2:4" ht="21" customHeight="1">
      <c r="B12" s="9" t="s">
        <v>10</v>
      </c>
      <c r="C12" s="7" t="s">
        <v>101</v>
      </c>
      <c r="D12" s="8">
        <v>1</v>
      </c>
    </row>
    <row r="13" spans="2:4" ht="24.75" customHeight="1">
      <c r="B13" s="9" t="s">
        <v>11</v>
      </c>
      <c r="C13" s="7" t="s">
        <v>4</v>
      </c>
      <c r="D13" s="8">
        <v>4</v>
      </c>
    </row>
    <row r="14" spans="2:4" ht="20.25" customHeight="1">
      <c r="B14" s="9" t="s">
        <v>12</v>
      </c>
      <c r="C14" s="7" t="s">
        <v>5</v>
      </c>
      <c r="D14" s="8">
        <v>5</v>
      </c>
    </row>
    <row r="15" spans="2:4" ht="18" customHeight="1">
      <c r="B15" s="9"/>
      <c r="C15" s="7" t="s">
        <v>6</v>
      </c>
      <c r="D15" s="10"/>
    </row>
    <row r="16" spans="2:4" ht="21" customHeight="1">
      <c r="B16" s="9" t="s">
        <v>13</v>
      </c>
      <c r="C16" s="7" t="s">
        <v>7</v>
      </c>
      <c r="D16" s="8">
        <v>5</v>
      </c>
    </row>
    <row r="17" spans="2:4" ht="18.75" customHeight="1">
      <c r="B17" s="9">
        <v>2</v>
      </c>
      <c r="C17" s="7" t="s">
        <v>95</v>
      </c>
      <c r="D17" s="10"/>
    </row>
    <row r="18" spans="2:4" ht="24.75" customHeight="1">
      <c r="B18" s="9" t="s">
        <v>14</v>
      </c>
      <c r="C18" s="7" t="s">
        <v>101</v>
      </c>
      <c r="D18" s="8">
        <v>325.6</v>
      </c>
    </row>
    <row r="19" spans="2:4" ht="22.5" customHeight="1">
      <c r="B19" s="9" t="s">
        <v>15</v>
      </c>
      <c r="C19" s="7" t="s">
        <v>4</v>
      </c>
      <c r="D19" s="8">
        <v>707.8</v>
      </c>
    </row>
    <row r="20" spans="2:4" ht="18.75" customHeight="1">
      <c r="B20" s="9" t="s">
        <v>16</v>
      </c>
      <c r="C20" s="7" t="s">
        <v>9</v>
      </c>
      <c r="D20" s="8">
        <v>1033.4</v>
      </c>
    </row>
    <row r="21" spans="2:4" ht="20.25" customHeight="1">
      <c r="B21" s="9" t="s">
        <v>109</v>
      </c>
      <c r="C21" s="7" t="s">
        <v>7</v>
      </c>
      <c r="D21" s="8">
        <v>1033.4</v>
      </c>
    </row>
    <row r="22" ht="18.75">
      <c r="B22" s="6"/>
    </row>
    <row r="23" spans="3:4" ht="19.5" customHeight="1">
      <c r="C23" s="47"/>
      <c r="D23" s="48"/>
    </row>
  </sheetData>
  <sheetProtection/>
  <mergeCells count="6">
    <mergeCell ref="C3:D3"/>
    <mergeCell ref="C6:D6"/>
    <mergeCell ref="C7:D7"/>
    <mergeCell ref="C23:D23"/>
    <mergeCell ref="B4:D4"/>
    <mergeCell ref="B5:D5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77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0.2421875" style="0" customWidth="1"/>
    <col min="2" max="2" width="21.125" style="0" customWidth="1"/>
    <col min="3" max="3" width="68.75390625" style="0" customWidth="1"/>
    <col min="4" max="4" width="8.125" style="0" customWidth="1"/>
    <col min="5" max="5" width="10.875" style="0" customWidth="1"/>
    <col min="6" max="6" width="8.875" style="0" customWidth="1"/>
    <col min="7" max="7" width="12.875" style="0" customWidth="1"/>
    <col min="8" max="8" width="12.375" style="0" customWidth="1"/>
  </cols>
  <sheetData>
    <row r="2" spans="3:7" ht="12.75">
      <c r="C2" s="49" t="s">
        <v>157</v>
      </c>
      <c r="D2" s="50"/>
      <c r="E2" s="50"/>
      <c r="F2" s="50"/>
      <c r="G2" s="50"/>
    </row>
    <row r="3" spans="3:7" ht="12.75">
      <c r="C3" s="49" t="s">
        <v>150</v>
      </c>
      <c r="D3" s="49"/>
      <c r="E3" s="49"/>
      <c r="F3" s="48"/>
      <c r="G3" s="48"/>
    </row>
    <row r="4" ht="12.75">
      <c r="F4" t="s">
        <v>91</v>
      </c>
    </row>
    <row r="5" spans="2:9" ht="66" customHeight="1">
      <c r="B5" s="14" t="s">
        <v>17</v>
      </c>
      <c r="C5" s="14" t="s">
        <v>18</v>
      </c>
      <c r="D5" s="15" t="s">
        <v>126</v>
      </c>
      <c r="E5" s="15" t="s">
        <v>96</v>
      </c>
      <c r="F5" s="15" t="s">
        <v>97</v>
      </c>
      <c r="G5" s="15" t="s">
        <v>19</v>
      </c>
      <c r="H5" s="15" t="s">
        <v>127</v>
      </c>
      <c r="I5" s="11"/>
    </row>
    <row r="6" spans="2:8" ht="12.75"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</row>
    <row r="7" spans="2:8" ht="12.75">
      <c r="B7" s="19" t="s">
        <v>20</v>
      </c>
      <c r="C7" s="19" t="s">
        <v>87</v>
      </c>
      <c r="D7" s="37">
        <f>SUM(D8+D11+D12+D19+D21)</f>
        <v>1022900</v>
      </c>
      <c r="E7" s="37">
        <f>SUM(E8+E11+E12+E19+E21)</f>
        <v>787394</v>
      </c>
      <c r="F7" s="31">
        <f>SUM(E7/D7*100)</f>
        <v>76.97663505719035</v>
      </c>
      <c r="G7" s="31">
        <f>SUM(E7-D7)</f>
        <v>-235506</v>
      </c>
      <c r="H7" s="31">
        <v>73.89</v>
      </c>
    </row>
    <row r="8" spans="2:8" ht="12.75">
      <c r="B8" s="19" t="s">
        <v>21</v>
      </c>
      <c r="C8" s="19" t="s">
        <v>22</v>
      </c>
      <c r="D8" s="37">
        <f>SUM(D9)</f>
        <v>38700</v>
      </c>
      <c r="E8" s="37">
        <f>SUM(E9)</f>
        <v>22215</v>
      </c>
      <c r="F8" s="31">
        <f>SUM(E8/D8*100)</f>
        <v>57.40310077519379</v>
      </c>
      <c r="G8" s="31">
        <f aca="true" t="shared" si="0" ref="G8:G75">SUM(E8-D8)</f>
        <v>-16485</v>
      </c>
      <c r="H8" s="31">
        <v>55.38</v>
      </c>
    </row>
    <row r="9" spans="2:8" ht="12.75">
      <c r="B9" s="19" t="s">
        <v>23</v>
      </c>
      <c r="C9" s="19" t="s">
        <v>24</v>
      </c>
      <c r="D9" s="37">
        <f>SUM(D10)</f>
        <v>38700</v>
      </c>
      <c r="E9" s="37">
        <f>SUM(E10)</f>
        <v>22215</v>
      </c>
      <c r="F9" s="31">
        <f>SUM(E9/D9*100)</f>
        <v>57.40310077519379</v>
      </c>
      <c r="G9" s="31">
        <f t="shared" si="0"/>
        <v>-16485</v>
      </c>
      <c r="H9" s="31">
        <v>55.38</v>
      </c>
    </row>
    <row r="10" spans="2:8" ht="52.5" customHeight="1">
      <c r="B10" s="16" t="s">
        <v>30</v>
      </c>
      <c r="C10" s="24" t="s">
        <v>113</v>
      </c>
      <c r="D10" s="33">
        <v>38700</v>
      </c>
      <c r="E10" s="34">
        <v>22215</v>
      </c>
      <c r="F10" s="32">
        <f>SUM(E10/D10*100)</f>
        <v>57.40310077519379</v>
      </c>
      <c r="G10" s="32">
        <f t="shared" si="0"/>
        <v>-16485</v>
      </c>
      <c r="H10" s="32">
        <v>55.38</v>
      </c>
    </row>
    <row r="11" spans="2:8" ht="21" customHeight="1">
      <c r="B11" s="16" t="s">
        <v>147</v>
      </c>
      <c r="C11" s="39" t="s">
        <v>148</v>
      </c>
      <c r="D11" s="40"/>
      <c r="E11" s="41">
        <v>0</v>
      </c>
      <c r="F11" s="31">
        <v>0</v>
      </c>
      <c r="G11" s="31">
        <v>0</v>
      </c>
      <c r="H11" s="31">
        <v>61.2</v>
      </c>
    </row>
    <row r="12" spans="2:8" ht="20.25" customHeight="1">
      <c r="B12" s="17" t="s">
        <v>41</v>
      </c>
      <c r="C12" s="26" t="s">
        <v>88</v>
      </c>
      <c r="D12" s="37">
        <f>SUM(D13+D15)</f>
        <v>972500</v>
      </c>
      <c r="E12" s="37">
        <f>SUM(E13+E15)</f>
        <v>758645</v>
      </c>
      <c r="F12" s="31">
        <f aca="true" t="shared" si="1" ref="F12:F29">SUM(E12/D12*100)</f>
        <v>78.00976863753213</v>
      </c>
      <c r="G12" s="31">
        <f t="shared" si="0"/>
        <v>-213855</v>
      </c>
      <c r="H12" s="31">
        <v>106.96</v>
      </c>
    </row>
    <row r="13" spans="2:8" ht="17.25" customHeight="1">
      <c r="B13" s="17" t="s">
        <v>89</v>
      </c>
      <c r="C13" s="26" t="s">
        <v>90</v>
      </c>
      <c r="D13" s="37">
        <f>SUM(D14)</f>
        <v>34400</v>
      </c>
      <c r="E13" s="37">
        <f>SUM(E14)</f>
        <v>27806</v>
      </c>
      <c r="F13" s="31">
        <f t="shared" si="1"/>
        <v>80.8313953488372</v>
      </c>
      <c r="G13" s="31">
        <f t="shared" si="0"/>
        <v>-6594</v>
      </c>
      <c r="H13" s="31">
        <v>78.93</v>
      </c>
    </row>
    <row r="14" spans="2:8" ht="30" customHeight="1">
      <c r="B14" s="16" t="s">
        <v>31</v>
      </c>
      <c r="C14" s="24" t="s">
        <v>25</v>
      </c>
      <c r="D14" s="33">
        <v>34400</v>
      </c>
      <c r="E14" s="34">
        <v>27806</v>
      </c>
      <c r="F14" s="32">
        <f t="shared" si="1"/>
        <v>80.8313953488372</v>
      </c>
      <c r="G14" s="32">
        <f t="shared" si="0"/>
        <v>-6594</v>
      </c>
      <c r="H14" s="32">
        <v>78.93</v>
      </c>
    </row>
    <row r="15" spans="2:8" ht="18.75" customHeight="1">
      <c r="B15" s="17" t="s">
        <v>42</v>
      </c>
      <c r="C15" s="26" t="s">
        <v>43</v>
      </c>
      <c r="D15" s="37">
        <f>SUM(D16+D17)</f>
        <v>938100</v>
      </c>
      <c r="E15" s="37">
        <f>SUM(E16+E17+E18)</f>
        <v>730839</v>
      </c>
      <c r="F15" s="31">
        <f t="shared" si="1"/>
        <v>77.90629996802046</v>
      </c>
      <c r="G15" s="31">
        <f t="shared" si="0"/>
        <v>-207261</v>
      </c>
      <c r="H15" s="31">
        <v>108.14</v>
      </c>
    </row>
    <row r="16" spans="2:8" ht="30.75" customHeight="1">
      <c r="B16" s="16" t="s">
        <v>128</v>
      </c>
      <c r="C16" s="24" t="s">
        <v>131</v>
      </c>
      <c r="D16" s="33">
        <v>772300</v>
      </c>
      <c r="E16" s="34">
        <v>464692</v>
      </c>
      <c r="F16" s="32">
        <f t="shared" si="1"/>
        <v>60.16988217014114</v>
      </c>
      <c r="G16" s="32">
        <f t="shared" si="0"/>
        <v>-307608</v>
      </c>
      <c r="H16" s="32">
        <v>108.17</v>
      </c>
    </row>
    <row r="17" spans="2:8" ht="30.75" customHeight="1">
      <c r="B17" s="16" t="s">
        <v>129</v>
      </c>
      <c r="C17" s="24" t="s">
        <v>130</v>
      </c>
      <c r="D17" s="33">
        <v>165800</v>
      </c>
      <c r="E17" s="34">
        <v>266133</v>
      </c>
      <c r="F17" s="32">
        <f t="shared" si="1"/>
        <v>160.51447527141133</v>
      </c>
      <c r="G17" s="32">
        <f t="shared" si="0"/>
        <v>100333</v>
      </c>
      <c r="H17" s="32">
        <v>99.64</v>
      </c>
    </row>
    <row r="18" spans="2:8" ht="30.75" customHeight="1">
      <c r="B18" s="16" t="s">
        <v>137</v>
      </c>
      <c r="C18" s="24" t="s">
        <v>138</v>
      </c>
      <c r="D18" s="33"/>
      <c r="E18" s="34">
        <v>14</v>
      </c>
      <c r="F18" s="32"/>
      <c r="G18" s="32">
        <f t="shared" si="0"/>
        <v>14</v>
      </c>
      <c r="H18" s="32"/>
    </row>
    <row r="19" spans="2:8" ht="18">
      <c r="B19" s="17" t="s">
        <v>39</v>
      </c>
      <c r="C19" s="26" t="s">
        <v>40</v>
      </c>
      <c r="D19" s="37">
        <f>SUM(D20)</f>
        <v>3000</v>
      </c>
      <c r="E19" s="37">
        <f>SUM(E20)</f>
        <v>0</v>
      </c>
      <c r="F19" s="31">
        <f t="shared" si="1"/>
        <v>0</v>
      </c>
      <c r="G19" s="31">
        <f t="shared" si="0"/>
        <v>-3000</v>
      </c>
      <c r="H19" s="31">
        <v>0</v>
      </c>
    </row>
    <row r="20" spans="2:8" ht="53.25" customHeight="1">
      <c r="B20" s="16" t="s">
        <v>32</v>
      </c>
      <c r="C20" s="24" t="s">
        <v>26</v>
      </c>
      <c r="D20" s="33">
        <v>3000</v>
      </c>
      <c r="E20" s="34">
        <v>0</v>
      </c>
      <c r="F20" s="32">
        <f t="shared" si="1"/>
        <v>0</v>
      </c>
      <c r="G20" s="32">
        <f t="shared" si="0"/>
        <v>-3000</v>
      </c>
      <c r="H20" s="32">
        <v>0</v>
      </c>
    </row>
    <row r="21" spans="2:8" ht="27.75" customHeight="1">
      <c r="B21" s="17" t="s">
        <v>44</v>
      </c>
      <c r="C21" s="26" t="s">
        <v>45</v>
      </c>
      <c r="D21" s="37">
        <f>SUM(D22)</f>
        <v>8700</v>
      </c>
      <c r="E21" s="37">
        <f>SUM(E22)</f>
        <v>6534</v>
      </c>
      <c r="F21" s="31">
        <f t="shared" si="1"/>
        <v>75.10344827586208</v>
      </c>
      <c r="G21" s="31">
        <f t="shared" si="0"/>
        <v>-2166</v>
      </c>
      <c r="H21" s="31">
        <v>79.19</v>
      </c>
    </row>
    <row r="22" spans="2:8" ht="69.75" customHeight="1">
      <c r="B22" s="20" t="s">
        <v>46</v>
      </c>
      <c r="C22" s="26" t="s">
        <v>92</v>
      </c>
      <c r="D22" s="37">
        <f>SUM(D23)</f>
        <v>8700</v>
      </c>
      <c r="E22" s="37">
        <f>SUM(E23)</f>
        <v>6534</v>
      </c>
      <c r="F22" s="31">
        <f t="shared" si="1"/>
        <v>75.10344827586208</v>
      </c>
      <c r="G22" s="31">
        <f t="shared" si="0"/>
        <v>-2166</v>
      </c>
      <c r="H22" s="31">
        <v>79.19</v>
      </c>
    </row>
    <row r="23" spans="2:8" ht="30" customHeight="1">
      <c r="B23" s="16" t="s">
        <v>33</v>
      </c>
      <c r="C23" s="24" t="s">
        <v>93</v>
      </c>
      <c r="D23" s="33">
        <v>8700</v>
      </c>
      <c r="E23" s="34">
        <v>6534</v>
      </c>
      <c r="F23" s="32">
        <f t="shared" si="1"/>
        <v>75.10344827586208</v>
      </c>
      <c r="G23" s="32">
        <f t="shared" si="0"/>
        <v>-2166</v>
      </c>
      <c r="H23" s="32">
        <v>75.1</v>
      </c>
    </row>
    <row r="24" spans="2:8" ht="18">
      <c r="B24" s="17" t="s">
        <v>20</v>
      </c>
      <c r="C24" s="26" t="s">
        <v>47</v>
      </c>
      <c r="D24" s="37">
        <f>SUM(D8+D11+D12+D19+D21)</f>
        <v>1022900</v>
      </c>
      <c r="E24" s="37">
        <f>SUM(E8+E11+E12+E19+E21)</f>
        <v>787394</v>
      </c>
      <c r="F24" s="31">
        <f t="shared" si="1"/>
        <v>76.97663505719035</v>
      </c>
      <c r="G24" s="31">
        <f t="shared" si="0"/>
        <v>-235506</v>
      </c>
      <c r="H24" s="31">
        <v>74.53</v>
      </c>
    </row>
    <row r="25" spans="2:8" ht="18" customHeight="1">
      <c r="B25" s="17" t="s">
        <v>48</v>
      </c>
      <c r="C25" s="26" t="s">
        <v>49</v>
      </c>
      <c r="D25" s="37">
        <f>SUM(D26+D29+D34+D37)</f>
        <v>1908126</v>
      </c>
      <c r="E25" s="37">
        <f>SUM(E26+E29+E34+E37)</f>
        <v>1518535.75</v>
      </c>
      <c r="F25" s="31">
        <f t="shared" si="1"/>
        <v>79.58257211525863</v>
      </c>
      <c r="G25" s="31">
        <f t="shared" si="0"/>
        <v>-389590.25</v>
      </c>
      <c r="H25" s="31">
        <v>95.51</v>
      </c>
    </row>
    <row r="26" spans="2:8" ht="15.75" customHeight="1">
      <c r="B26" s="17" t="s">
        <v>53</v>
      </c>
      <c r="C26" s="26" t="s">
        <v>50</v>
      </c>
      <c r="D26" s="37">
        <f>SUM(D27:D28)</f>
        <v>1765030</v>
      </c>
      <c r="E26" s="37">
        <f>SUM(E27:E28)</f>
        <v>1388413</v>
      </c>
      <c r="F26" s="31">
        <f t="shared" si="1"/>
        <v>78.66228902624884</v>
      </c>
      <c r="G26" s="31">
        <f t="shared" si="0"/>
        <v>-376617</v>
      </c>
      <c r="H26" s="31">
        <v>84.99</v>
      </c>
    </row>
    <row r="27" spans="2:8" ht="18.75" customHeight="1">
      <c r="B27" s="16" t="s">
        <v>34</v>
      </c>
      <c r="C27" s="24" t="s">
        <v>27</v>
      </c>
      <c r="D27" s="35">
        <v>787000</v>
      </c>
      <c r="E27" s="36">
        <v>605989</v>
      </c>
      <c r="F27" s="32">
        <f t="shared" si="1"/>
        <v>76.99987293519696</v>
      </c>
      <c r="G27" s="32">
        <f t="shared" si="0"/>
        <v>-181011</v>
      </c>
      <c r="H27" s="32">
        <v>90</v>
      </c>
    </row>
    <row r="28" spans="2:8" ht="28.5" customHeight="1">
      <c r="B28" s="16" t="s">
        <v>35</v>
      </c>
      <c r="C28" s="27" t="s">
        <v>28</v>
      </c>
      <c r="D28" s="35">
        <v>978030</v>
      </c>
      <c r="E28" s="36">
        <v>782424</v>
      </c>
      <c r="F28" s="32">
        <f t="shared" si="1"/>
        <v>80</v>
      </c>
      <c r="G28" s="32">
        <f t="shared" si="0"/>
        <v>-195606</v>
      </c>
      <c r="H28" s="32">
        <v>84.51</v>
      </c>
    </row>
    <row r="29" spans="2:8" ht="17.25" customHeight="1">
      <c r="B29" s="17" t="s">
        <v>54</v>
      </c>
      <c r="C29" s="28" t="s">
        <v>55</v>
      </c>
      <c r="D29" s="37">
        <f>SUM(D30+D33)</f>
        <v>0</v>
      </c>
      <c r="E29" s="37">
        <f>SUM(E30+E33)</f>
        <v>0</v>
      </c>
      <c r="F29" s="31" t="e">
        <f t="shared" si="1"/>
        <v>#DIV/0!</v>
      </c>
      <c r="G29" s="31">
        <f t="shared" si="0"/>
        <v>0</v>
      </c>
      <c r="H29" s="31">
        <v>100</v>
      </c>
    </row>
    <row r="30" spans="2:8" ht="19.5" customHeight="1">
      <c r="B30" s="21" t="s">
        <v>38</v>
      </c>
      <c r="C30" s="25" t="s">
        <v>56</v>
      </c>
      <c r="D30" s="37">
        <f>SUM(D31:D32)</f>
        <v>0</v>
      </c>
      <c r="E30" s="37">
        <v>0</v>
      </c>
      <c r="F30" s="31">
        <v>0</v>
      </c>
      <c r="G30" s="31">
        <f t="shared" si="0"/>
        <v>0</v>
      </c>
      <c r="H30" s="31">
        <v>100</v>
      </c>
    </row>
    <row r="31" spans="2:8" ht="27" customHeight="1">
      <c r="B31" s="16" t="s">
        <v>38</v>
      </c>
      <c r="C31" s="24" t="s">
        <v>111</v>
      </c>
      <c r="D31" s="38"/>
      <c r="E31" s="38"/>
      <c r="F31" s="32"/>
      <c r="G31" s="32">
        <f t="shared" si="0"/>
        <v>0</v>
      </c>
      <c r="H31" s="32">
        <v>100</v>
      </c>
    </row>
    <row r="32" spans="2:8" ht="30.75" customHeight="1">
      <c r="B32" s="16" t="s">
        <v>38</v>
      </c>
      <c r="C32" s="24" t="s">
        <v>112</v>
      </c>
      <c r="D32" s="38"/>
      <c r="E32" s="38"/>
      <c r="F32" s="32"/>
      <c r="G32" s="32">
        <f t="shared" si="0"/>
        <v>0</v>
      </c>
      <c r="H32" s="32">
        <v>0</v>
      </c>
    </row>
    <row r="33" spans="2:8" ht="28.5" customHeight="1">
      <c r="B33" s="16"/>
      <c r="C33" s="24" t="s">
        <v>110</v>
      </c>
      <c r="D33" s="38">
        <v>0</v>
      </c>
      <c r="E33" s="38"/>
      <c r="F33" s="32"/>
      <c r="G33" s="32"/>
      <c r="H33" s="32"/>
    </row>
    <row r="34" spans="2:8" ht="20.25" customHeight="1">
      <c r="B34" s="17" t="s">
        <v>52</v>
      </c>
      <c r="C34" s="25" t="s">
        <v>51</v>
      </c>
      <c r="D34" s="37">
        <f>SUM(D35:D36)</f>
        <v>90596</v>
      </c>
      <c r="E34" s="37">
        <f>SUM(E35:E36)</f>
        <v>77622.75</v>
      </c>
      <c r="F34" s="31">
        <f aca="true" t="shared" si="2" ref="F34:F39">SUM(E34/D34*100)</f>
        <v>85.68010728950506</v>
      </c>
      <c r="G34" s="31">
        <f t="shared" si="0"/>
        <v>-12973.25</v>
      </c>
      <c r="H34" s="31">
        <v>55.86</v>
      </c>
    </row>
    <row r="35" spans="2:8" ht="29.25" customHeight="1">
      <c r="B35" s="16" t="s">
        <v>36</v>
      </c>
      <c r="C35" s="24" t="s">
        <v>29</v>
      </c>
      <c r="D35" s="38">
        <v>51893</v>
      </c>
      <c r="E35" s="38">
        <v>38919.75</v>
      </c>
      <c r="F35" s="32">
        <f t="shared" si="2"/>
        <v>75</v>
      </c>
      <c r="G35" s="32">
        <f t="shared" si="0"/>
        <v>-12973.25</v>
      </c>
      <c r="H35" s="32">
        <v>75</v>
      </c>
    </row>
    <row r="36" spans="2:8" ht="38.25" customHeight="1">
      <c r="B36" s="16" t="s">
        <v>37</v>
      </c>
      <c r="C36" s="24" t="s">
        <v>132</v>
      </c>
      <c r="D36" s="38">
        <v>38703</v>
      </c>
      <c r="E36" s="38">
        <v>38703</v>
      </c>
      <c r="F36" s="32">
        <f t="shared" si="2"/>
        <v>100</v>
      </c>
      <c r="G36" s="32">
        <f t="shared" si="0"/>
        <v>0</v>
      </c>
      <c r="H36" s="32">
        <v>10.71</v>
      </c>
    </row>
    <row r="37" spans="2:8" ht="19.5" customHeight="1">
      <c r="B37" s="17" t="s">
        <v>134</v>
      </c>
      <c r="C37" s="26" t="s">
        <v>135</v>
      </c>
      <c r="D37" s="37">
        <f>D38</f>
        <v>52500</v>
      </c>
      <c r="E37" s="37">
        <f>E38</f>
        <v>52500</v>
      </c>
      <c r="F37" s="32">
        <f t="shared" si="2"/>
        <v>100</v>
      </c>
      <c r="G37" s="32">
        <f t="shared" si="0"/>
        <v>0</v>
      </c>
      <c r="H37" s="31"/>
    </row>
    <row r="38" spans="2:8" ht="38.25" customHeight="1">
      <c r="B38" s="16" t="s">
        <v>133</v>
      </c>
      <c r="C38" s="24" t="s">
        <v>136</v>
      </c>
      <c r="D38" s="38">
        <v>52500</v>
      </c>
      <c r="E38" s="38">
        <v>52500</v>
      </c>
      <c r="F38" s="32">
        <f t="shared" si="2"/>
        <v>100</v>
      </c>
      <c r="G38" s="32">
        <f t="shared" si="0"/>
        <v>0</v>
      </c>
      <c r="H38" s="32"/>
    </row>
    <row r="39" spans="2:8" ht="24.75" customHeight="1">
      <c r="B39" s="17" t="s">
        <v>57</v>
      </c>
      <c r="C39" s="18" t="s">
        <v>58</v>
      </c>
      <c r="D39" s="37">
        <f>SUM(D24+D25)</f>
        <v>2931026</v>
      </c>
      <c r="E39" s="37">
        <f>SUM(E24+E25)</f>
        <v>2305929.75</v>
      </c>
      <c r="F39" s="31">
        <f t="shared" si="2"/>
        <v>78.67312504222072</v>
      </c>
      <c r="G39" s="31">
        <f t="shared" si="0"/>
        <v>-625096.25</v>
      </c>
      <c r="H39" s="31">
        <v>87.58</v>
      </c>
    </row>
    <row r="40" spans="2:8" ht="22.5" customHeight="1">
      <c r="B40" s="13"/>
      <c r="C40" s="13"/>
      <c r="D40" s="38"/>
      <c r="E40" s="38"/>
      <c r="F40" s="31"/>
      <c r="G40" s="31"/>
      <c r="H40" s="31"/>
    </row>
    <row r="41" spans="2:8" ht="12.75">
      <c r="B41" s="13"/>
      <c r="C41" s="23" t="s">
        <v>59</v>
      </c>
      <c r="D41" s="38"/>
      <c r="E41" s="38"/>
      <c r="F41" s="31"/>
      <c r="G41" s="31"/>
      <c r="H41" s="31"/>
    </row>
    <row r="42" spans="2:8" ht="12.75">
      <c r="B42" s="29" t="s">
        <v>61</v>
      </c>
      <c r="C42" s="30" t="s">
        <v>60</v>
      </c>
      <c r="D42" s="37">
        <f>D43+D44+D45+D46</f>
        <v>1479492</v>
      </c>
      <c r="E42" s="37">
        <f>E43+E44+E45+E46</f>
        <v>1260499</v>
      </c>
      <c r="F42" s="31">
        <f aca="true" t="shared" si="3" ref="F42:F72">SUM(E42/D42*100)</f>
        <v>85.19809502180478</v>
      </c>
      <c r="G42" s="31">
        <f t="shared" si="0"/>
        <v>-218993</v>
      </c>
      <c r="H42" s="31">
        <v>98.17</v>
      </c>
    </row>
    <row r="43" spans="2:8" ht="12.75">
      <c r="B43" s="42" t="s">
        <v>153</v>
      </c>
      <c r="C43" s="43" t="s">
        <v>154</v>
      </c>
      <c r="D43" s="44">
        <v>414500</v>
      </c>
      <c r="E43" s="44">
        <v>325574</v>
      </c>
      <c r="F43" s="32">
        <f t="shared" si="3"/>
        <v>78.54620024125452</v>
      </c>
      <c r="G43" s="31">
        <f t="shared" si="0"/>
        <v>-88926</v>
      </c>
      <c r="H43" s="32">
        <v>75</v>
      </c>
    </row>
    <row r="44" spans="2:8" ht="30.75" customHeight="1">
      <c r="B44" s="22" t="s">
        <v>62</v>
      </c>
      <c r="C44" s="23" t="s">
        <v>63</v>
      </c>
      <c r="D44" s="38">
        <v>1023992</v>
      </c>
      <c r="E44" s="38">
        <v>898925</v>
      </c>
      <c r="F44" s="32">
        <f t="shared" si="3"/>
        <v>87.78633036195596</v>
      </c>
      <c r="G44" s="32">
        <f t="shared" si="0"/>
        <v>-125067</v>
      </c>
      <c r="H44" s="32">
        <v>99.72</v>
      </c>
    </row>
    <row r="45" spans="2:8" ht="15" customHeight="1">
      <c r="B45" s="22" t="s">
        <v>152</v>
      </c>
      <c r="C45" s="23" t="s">
        <v>155</v>
      </c>
      <c r="D45" s="38">
        <v>36000</v>
      </c>
      <c r="E45" s="38">
        <v>36000</v>
      </c>
      <c r="F45" s="32">
        <f t="shared" si="3"/>
        <v>100</v>
      </c>
      <c r="G45" s="32">
        <f t="shared" si="0"/>
        <v>0</v>
      </c>
      <c r="H45" s="32">
        <v>75</v>
      </c>
    </row>
    <row r="46" spans="2:8" ht="19.5" customHeight="1">
      <c r="B46" s="22" t="s">
        <v>145</v>
      </c>
      <c r="C46" s="30" t="s">
        <v>102</v>
      </c>
      <c r="D46" s="37">
        <v>5000</v>
      </c>
      <c r="E46" s="37">
        <v>0</v>
      </c>
      <c r="F46" s="31">
        <v>0</v>
      </c>
      <c r="G46" s="31">
        <f t="shared" si="0"/>
        <v>-5000</v>
      </c>
      <c r="H46" s="31">
        <v>0</v>
      </c>
    </row>
    <row r="47" spans="2:8" ht="12.75">
      <c r="B47" s="29" t="s">
        <v>64</v>
      </c>
      <c r="C47" s="30" t="s">
        <v>65</v>
      </c>
      <c r="D47" s="37">
        <f>SUM(D48)</f>
        <v>51893</v>
      </c>
      <c r="E47" s="37">
        <f>SUM(E48)</f>
        <v>34293.23</v>
      </c>
      <c r="F47" s="31">
        <f t="shared" si="3"/>
        <v>66.0845007997225</v>
      </c>
      <c r="G47" s="31">
        <f t="shared" si="0"/>
        <v>-17599.769999999997</v>
      </c>
      <c r="H47" s="31">
        <v>65.16</v>
      </c>
    </row>
    <row r="48" spans="2:8" ht="12.75">
      <c r="B48" s="22" t="s">
        <v>66</v>
      </c>
      <c r="C48" s="23" t="s">
        <v>67</v>
      </c>
      <c r="D48" s="38">
        <v>51893</v>
      </c>
      <c r="E48" s="38">
        <v>34293.23</v>
      </c>
      <c r="F48" s="32">
        <f t="shared" si="3"/>
        <v>66.0845007997225</v>
      </c>
      <c r="G48" s="32">
        <f t="shared" si="0"/>
        <v>-17599.769999999997</v>
      </c>
      <c r="H48" s="32">
        <v>65.16</v>
      </c>
    </row>
    <row r="49" spans="2:8" ht="12.75">
      <c r="B49" s="29" t="s">
        <v>119</v>
      </c>
      <c r="C49" s="30" t="s">
        <v>103</v>
      </c>
      <c r="D49" s="37">
        <f>D50</f>
        <v>5000</v>
      </c>
      <c r="E49" s="37">
        <f>E50</f>
        <v>5000</v>
      </c>
      <c r="F49" s="31">
        <f t="shared" si="3"/>
        <v>100</v>
      </c>
      <c r="G49" s="31">
        <f t="shared" si="0"/>
        <v>0</v>
      </c>
      <c r="H49" s="31">
        <v>0</v>
      </c>
    </row>
    <row r="50" spans="2:8" ht="12.75">
      <c r="B50" s="22" t="s">
        <v>119</v>
      </c>
      <c r="C50" s="23" t="s">
        <v>104</v>
      </c>
      <c r="D50" s="38">
        <v>5000</v>
      </c>
      <c r="E50" s="38">
        <v>5000</v>
      </c>
      <c r="F50" s="32">
        <f t="shared" si="3"/>
        <v>100</v>
      </c>
      <c r="G50" s="31">
        <f t="shared" si="0"/>
        <v>0</v>
      </c>
      <c r="H50" s="32">
        <v>0</v>
      </c>
    </row>
    <row r="51" spans="2:8" ht="12.75">
      <c r="B51" s="29" t="s">
        <v>120</v>
      </c>
      <c r="C51" s="30" t="s">
        <v>98</v>
      </c>
      <c r="D51" s="37">
        <f>D52</f>
        <v>18000</v>
      </c>
      <c r="E51" s="37">
        <f>E52</f>
        <v>15000</v>
      </c>
      <c r="F51" s="31">
        <f t="shared" si="3"/>
        <v>83.33333333333334</v>
      </c>
      <c r="G51" s="31">
        <f t="shared" si="0"/>
        <v>-3000</v>
      </c>
      <c r="H51" s="31">
        <v>0</v>
      </c>
    </row>
    <row r="52" spans="2:8" ht="12.75">
      <c r="B52" s="22" t="s">
        <v>120</v>
      </c>
      <c r="C52" s="23" t="s">
        <v>99</v>
      </c>
      <c r="D52" s="38">
        <v>18000</v>
      </c>
      <c r="E52" s="38">
        <v>15000</v>
      </c>
      <c r="F52" s="32">
        <f t="shared" si="3"/>
        <v>83.33333333333334</v>
      </c>
      <c r="G52" s="32">
        <f t="shared" si="0"/>
        <v>-3000</v>
      </c>
      <c r="H52" s="32">
        <v>0</v>
      </c>
    </row>
    <row r="53" spans="2:8" ht="12.75">
      <c r="B53" s="29" t="s">
        <v>139</v>
      </c>
      <c r="C53" s="30" t="s">
        <v>142</v>
      </c>
      <c r="D53" s="37">
        <f>D54+D55+D56+D59</f>
        <v>119419</v>
      </c>
      <c r="E53" s="37">
        <f>E54+E55+E56+E59</f>
        <v>119419</v>
      </c>
      <c r="F53" s="32">
        <f t="shared" si="3"/>
        <v>100</v>
      </c>
      <c r="G53" s="32">
        <f t="shared" si="0"/>
        <v>0</v>
      </c>
      <c r="H53" s="31">
        <v>76.22</v>
      </c>
    </row>
    <row r="54" spans="2:8" ht="12.75">
      <c r="B54" s="22" t="s">
        <v>140</v>
      </c>
      <c r="C54" s="23" t="s">
        <v>143</v>
      </c>
      <c r="D54" s="38">
        <v>38703</v>
      </c>
      <c r="E54" s="38">
        <v>38703</v>
      </c>
      <c r="F54" s="32">
        <f t="shared" si="3"/>
        <v>100</v>
      </c>
      <c r="G54" s="32">
        <f t="shared" si="0"/>
        <v>0</v>
      </c>
      <c r="H54" s="32">
        <v>0</v>
      </c>
    </row>
    <row r="55" spans="2:8" ht="12.75">
      <c r="B55" s="22" t="s">
        <v>141</v>
      </c>
      <c r="C55" s="23" t="s">
        <v>144</v>
      </c>
      <c r="D55" s="38">
        <v>25500</v>
      </c>
      <c r="E55" s="38">
        <v>25500</v>
      </c>
      <c r="F55" s="32">
        <f t="shared" si="3"/>
        <v>100</v>
      </c>
      <c r="G55" s="32">
        <f t="shared" si="0"/>
        <v>0</v>
      </c>
      <c r="H55" s="32">
        <v>0</v>
      </c>
    </row>
    <row r="56" spans="2:8" ht="12.75">
      <c r="B56" s="29" t="s">
        <v>121</v>
      </c>
      <c r="C56" s="30" t="s">
        <v>114</v>
      </c>
      <c r="D56" s="37">
        <f>SUM(D57:D58)</f>
        <v>55216</v>
      </c>
      <c r="E56" s="37">
        <f>SUM(E57:E58)</f>
        <v>55216</v>
      </c>
      <c r="F56" s="31">
        <f t="shared" si="3"/>
        <v>100</v>
      </c>
      <c r="G56" s="31">
        <f t="shared" si="0"/>
        <v>0</v>
      </c>
      <c r="H56" s="31">
        <v>76.22</v>
      </c>
    </row>
    <row r="57" spans="2:8" ht="12.75">
      <c r="B57" s="22" t="s">
        <v>121</v>
      </c>
      <c r="C57" s="23" t="s">
        <v>115</v>
      </c>
      <c r="D57" s="38">
        <v>0</v>
      </c>
      <c r="E57" s="38">
        <v>0</v>
      </c>
      <c r="F57" s="32" t="e">
        <f t="shared" si="3"/>
        <v>#DIV/0!</v>
      </c>
      <c r="G57" s="32">
        <f t="shared" si="0"/>
        <v>0</v>
      </c>
      <c r="H57" s="32">
        <v>0</v>
      </c>
    </row>
    <row r="58" spans="2:8" ht="12.75">
      <c r="B58" s="22" t="s">
        <v>121</v>
      </c>
      <c r="C58" s="23" t="s">
        <v>116</v>
      </c>
      <c r="D58" s="38">
        <v>55216</v>
      </c>
      <c r="E58" s="38">
        <v>55216</v>
      </c>
      <c r="F58" s="32">
        <f t="shared" si="3"/>
        <v>100</v>
      </c>
      <c r="G58" s="32">
        <f t="shared" si="0"/>
        <v>0</v>
      </c>
      <c r="H58" s="32">
        <v>76.22</v>
      </c>
    </row>
    <row r="59" spans="2:8" ht="12.75">
      <c r="B59" s="29" t="s">
        <v>122</v>
      </c>
      <c r="C59" s="30" t="s">
        <v>105</v>
      </c>
      <c r="D59" s="37">
        <f>D60</f>
        <v>0</v>
      </c>
      <c r="E59" s="37">
        <v>0</v>
      </c>
      <c r="F59" s="31" t="e">
        <f t="shared" si="3"/>
        <v>#DIV/0!</v>
      </c>
      <c r="G59" s="31">
        <f t="shared" si="0"/>
        <v>0</v>
      </c>
      <c r="H59" s="31">
        <v>76.38</v>
      </c>
    </row>
    <row r="60" spans="2:8" ht="12.75">
      <c r="B60" s="22" t="s">
        <v>122</v>
      </c>
      <c r="C60" s="23" t="s">
        <v>149</v>
      </c>
      <c r="D60" s="38">
        <v>0</v>
      </c>
      <c r="E60" s="38">
        <v>0</v>
      </c>
      <c r="F60" s="32" t="e">
        <f t="shared" si="3"/>
        <v>#DIV/0!</v>
      </c>
      <c r="G60" s="32">
        <f t="shared" si="0"/>
        <v>0</v>
      </c>
      <c r="H60" s="32">
        <v>76.38</v>
      </c>
    </row>
    <row r="61" spans="2:8" ht="12.75">
      <c r="B61" s="29" t="s">
        <v>68</v>
      </c>
      <c r="C61" s="30" t="s">
        <v>69</v>
      </c>
      <c r="D61" s="37">
        <f>SUM(D62:D64)</f>
        <v>301694</v>
      </c>
      <c r="E61" s="37">
        <f>SUM(E62:E64)</f>
        <v>281403</v>
      </c>
      <c r="F61" s="31">
        <f t="shared" si="3"/>
        <v>93.27431105689871</v>
      </c>
      <c r="G61" s="31">
        <f t="shared" si="0"/>
        <v>-20291</v>
      </c>
      <c r="H61" s="31">
        <v>99.14</v>
      </c>
    </row>
    <row r="62" spans="2:8" ht="12.75">
      <c r="B62" s="22" t="s">
        <v>70</v>
      </c>
      <c r="C62" s="23" t="s">
        <v>71</v>
      </c>
      <c r="D62" s="38">
        <v>93174</v>
      </c>
      <c r="E62" s="38">
        <v>92057</v>
      </c>
      <c r="F62" s="32">
        <f t="shared" si="3"/>
        <v>98.80116770772962</v>
      </c>
      <c r="G62" s="32">
        <f t="shared" si="0"/>
        <v>-1117</v>
      </c>
      <c r="H62" s="32">
        <v>100</v>
      </c>
    </row>
    <row r="63" spans="2:8" ht="12.75">
      <c r="B63" s="22" t="s">
        <v>72</v>
      </c>
      <c r="C63" s="23" t="s">
        <v>73</v>
      </c>
      <c r="D63" s="38">
        <v>44000</v>
      </c>
      <c r="E63" s="38">
        <v>39727</v>
      </c>
      <c r="F63" s="32">
        <f t="shared" si="3"/>
        <v>90.28863636363637</v>
      </c>
      <c r="G63" s="32">
        <f t="shared" si="0"/>
        <v>-4273</v>
      </c>
      <c r="H63" s="32">
        <v>94.81</v>
      </c>
    </row>
    <row r="64" spans="2:8" ht="12.75">
      <c r="B64" s="22" t="s">
        <v>74</v>
      </c>
      <c r="C64" s="23" t="s">
        <v>75</v>
      </c>
      <c r="D64" s="38">
        <v>164520</v>
      </c>
      <c r="E64" s="38">
        <v>149619</v>
      </c>
      <c r="F64" s="32">
        <f t="shared" si="3"/>
        <v>90.94274252370532</v>
      </c>
      <c r="G64" s="32">
        <f t="shared" si="0"/>
        <v>-14901</v>
      </c>
      <c r="H64" s="32">
        <v>98.18</v>
      </c>
    </row>
    <row r="65" spans="2:8" ht="12.75">
      <c r="B65" s="29" t="s">
        <v>76</v>
      </c>
      <c r="C65" s="30" t="s">
        <v>77</v>
      </c>
      <c r="D65" s="37">
        <f>SUM(D66)</f>
        <v>1000</v>
      </c>
      <c r="E65" s="37">
        <f>SUM(E66)</f>
        <v>0</v>
      </c>
      <c r="F65" s="31">
        <f t="shared" si="3"/>
        <v>0</v>
      </c>
      <c r="G65" s="31">
        <f t="shared" si="0"/>
        <v>-1000</v>
      </c>
      <c r="H65" s="31">
        <v>0</v>
      </c>
    </row>
    <row r="66" spans="2:8" ht="12.75">
      <c r="B66" s="22" t="s">
        <v>78</v>
      </c>
      <c r="C66" s="23" t="s">
        <v>79</v>
      </c>
      <c r="D66" s="38">
        <v>1000</v>
      </c>
      <c r="E66" s="38">
        <v>0</v>
      </c>
      <c r="F66" s="32">
        <f t="shared" si="3"/>
        <v>0</v>
      </c>
      <c r="G66" s="32">
        <f t="shared" si="0"/>
        <v>-1000</v>
      </c>
      <c r="H66" s="32">
        <v>0</v>
      </c>
    </row>
    <row r="67" spans="2:8" ht="12.75" customHeight="1">
      <c r="B67" s="29" t="s">
        <v>80</v>
      </c>
      <c r="C67" s="30" t="s">
        <v>118</v>
      </c>
      <c r="D67" s="37">
        <f>SUM(D68)</f>
        <v>953528</v>
      </c>
      <c r="E67" s="37">
        <f>SUM(E68)</f>
        <v>730700</v>
      </c>
      <c r="F67" s="31">
        <f t="shared" si="3"/>
        <v>76.63120537624485</v>
      </c>
      <c r="G67" s="31">
        <f t="shared" si="0"/>
        <v>-222828</v>
      </c>
      <c r="H67" s="31">
        <v>100</v>
      </c>
    </row>
    <row r="68" spans="2:8" ht="12.75">
      <c r="B68" s="22" t="s">
        <v>81</v>
      </c>
      <c r="C68" s="23" t="s">
        <v>8</v>
      </c>
      <c r="D68" s="38">
        <v>953528</v>
      </c>
      <c r="E68" s="38">
        <v>730700</v>
      </c>
      <c r="F68" s="32">
        <f t="shared" si="3"/>
        <v>76.63120537624485</v>
      </c>
      <c r="G68" s="32">
        <f t="shared" si="0"/>
        <v>-222828</v>
      </c>
      <c r="H68" s="32">
        <v>100</v>
      </c>
    </row>
    <row r="69" spans="2:8" ht="12.75">
      <c r="B69" s="29" t="s">
        <v>123</v>
      </c>
      <c r="C69" s="30" t="s">
        <v>107</v>
      </c>
      <c r="D69" s="37">
        <f>D70</f>
        <v>0</v>
      </c>
      <c r="E69" s="37">
        <f>E70</f>
        <v>0</v>
      </c>
      <c r="F69" s="31" t="e">
        <f t="shared" si="3"/>
        <v>#DIV/0!</v>
      </c>
      <c r="G69" s="31">
        <f t="shared" si="0"/>
        <v>0</v>
      </c>
      <c r="H69" s="31">
        <v>10.71</v>
      </c>
    </row>
    <row r="70" spans="2:8" ht="12.75">
      <c r="B70" s="22"/>
      <c r="C70" s="23" t="s">
        <v>108</v>
      </c>
      <c r="D70" s="38">
        <v>0</v>
      </c>
      <c r="E70" s="38">
        <v>0</v>
      </c>
      <c r="F70" s="32" t="e">
        <f t="shared" si="3"/>
        <v>#DIV/0!</v>
      </c>
      <c r="G70" s="32">
        <f t="shared" si="0"/>
        <v>0</v>
      </c>
      <c r="H70" s="32">
        <v>10.71</v>
      </c>
    </row>
    <row r="71" spans="2:8" ht="12.75">
      <c r="B71" s="22" t="s">
        <v>146</v>
      </c>
      <c r="C71" s="30" t="s">
        <v>100</v>
      </c>
      <c r="D71" s="37">
        <f>D72</f>
        <v>1000</v>
      </c>
      <c r="E71" s="37">
        <f>E72</f>
        <v>0</v>
      </c>
      <c r="F71" s="31">
        <f t="shared" si="3"/>
        <v>0</v>
      </c>
      <c r="G71" s="31">
        <f t="shared" si="0"/>
        <v>-1000</v>
      </c>
      <c r="H71" s="31">
        <v>0</v>
      </c>
    </row>
    <row r="72" spans="2:8" ht="12.75">
      <c r="B72" s="22"/>
      <c r="C72" s="23" t="s">
        <v>106</v>
      </c>
      <c r="D72" s="38">
        <v>1000</v>
      </c>
      <c r="E72" s="38">
        <v>0</v>
      </c>
      <c r="F72" s="32">
        <f t="shared" si="3"/>
        <v>0</v>
      </c>
      <c r="G72" s="32">
        <f t="shared" si="0"/>
        <v>-1000</v>
      </c>
      <c r="H72" s="32">
        <v>0</v>
      </c>
    </row>
    <row r="73" spans="2:8" ht="12.75">
      <c r="B73" s="29" t="s">
        <v>82</v>
      </c>
      <c r="C73" s="30" t="s">
        <v>83</v>
      </c>
      <c r="D73" s="37">
        <f>SUM(D74)</f>
        <v>0</v>
      </c>
      <c r="E73" s="37">
        <f>SUM(E74)</f>
        <v>0</v>
      </c>
      <c r="F73" s="32"/>
      <c r="G73" s="31">
        <f t="shared" si="0"/>
        <v>0</v>
      </c>
      <c r="H73" s="31">
        <v>0</v>
      </c>
    </row>
    <row r="74" spans="2:8" ht="12.75">
      <c r="B74" s="22" t="s">
        <v>84</v>
      </c>
      <c r="C74" s="23" t="s">
        <v>85</v>
      </c>
      <c r="D74" s="38">
        <v>0</v>
      </c>
      <c r="E74" s="38">
        <v>0</v>
      </c>
      <c r="F74" s="32"/>
      <c r="G74" s="32">
        <f t="shared" si="0"/>
        <v>0</v>
      </c>
      <c r="H74" s="32">
        <v>0</v>
      </c>
    </row>
    <row r="75" spans="2:8" ht="12.75">
      <c r="B75" s="13"/>
      <c r="C75" s="30" t="s">
        <v>86</v>
      </c>
      <c r="D75" s="37">
        <f>SUM(D42+D47+D51+D49+D61+D65+D67+D69+D71+D73+D53)</f>
        <v>2931026</v>
      </c>
      <c r="E75" s="37">
        <f>SUM(E42+E47+E51+E49+E61+E65+E67+E69+E71+E73+E53)</f>
        <v>2446314.23</v>
      </c>
      <c r="F75" s="31">
        <f>SUM(E75/D75*100)</f>
        <v>83.46272704506886</v>
      </c>
      <c r="G75" s="31">
        <f t="shared" si="0"/>
        <v>-484711.77</v>
      </c>
      <c r="H75" s="31">
        <v>83.21</v>
      </c>
    </row>
    <row r="77" ht="12.75">
      <c r="E77" t="s">
        <v>117</v>
      </c>
    </row>
  </sheetData>
  <sheetProtection/>
  <mergeCells count="2">
    <mergeCell ref="C2:G2"/>
    <mergeCell ref="C3:G3"/>
  </mergeCells>
  <printOptions/>
  <pageMargins left="0.3937007874015748" right="0.1968503937007874" top="0.7874015748031497" bottom="0.7874015748031497" header="0.5118110236220472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Pre_Installed_Company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Pre_Installed_User</dc:creator>
  <cp:keywords/>
  <dc:description/>
  <cp:lastModifiedBy>УД</cp:lastModifiedBy>
  <cp:lastPrinted>2015-10-14T14:22:53Z</cp:lastPrinted>
  <dcterms:created xsi:type="dcterms:W3CDTF">2008-11-13T13:14:02Z</dcterms:created>
  <dcterms:modified xsi:type="dcterms:W3CDTF">2016-01-20T12:30:21Z</dcterms:modified>
  <cp:category/>
  <cp:version/>
  <cp:contentType/>
  <cp:contentStatus/>
</cp:coreProperties>
</file>