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мун служ" sheetId="1" r:id="rId1"/>
    <sheet name="исп б-та за 2кв" sheetId="2" r:id="rId2"/>
  </sheets>
  <definedNames/>
  <calcPr fullCalcOnLoad="1"/>
</workbook>
</file>

<file path=xl/sharedStrings.xml><?xml version="1.0" encoding="utf-8"?>
<sst xmlns="http://schemas.openxmlformats.org/spreadsheetml/2006/main" count="166" uniqueCount="155">
  <si>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</si>
  <si>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</si>
  <si>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</si>
  <si>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</si>
  <si>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</si>
  <si>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</si>
  <si>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</si>
  <si>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</si>
  <si>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</si>
  <si>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</si>
  <si>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</si>
  <si>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</si>
  <si>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</si>
  <si>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</si>
  <si>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2.1</t>
  </si>
  <si>
    <t>2.2</t>
  </si>
  <si>
    <t>2.3</t>
  </si>
  <si>
    <t>по МО "Косицкое сельское поселение"</t>
  </si>
  <si>
    <t>КБК</t>
  </si>
  <si>
    <t>Наименование показателя</t>
  </si>
  <si>
    <t>отклонение от плана      (+,-)</t>
  </si>
  <si>
    <t>АНАЛИЗ ИСПОЛНЕНИЯ БЮДЖЕТА МО "КОСИЦКОЕ СЕЛЬСКОЕ ПОСЕЛЕНИЕ"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</si>
  <si>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</si>
  <si>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</si>
  <si>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</si>
  <si>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</si>
  <si>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</si>
  <si>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</si>
  <si>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</si>
  <si>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</si>
  <si>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</si>
  <si>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</si>
  <si>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</si>
  <si>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</si>
  <si>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</si>
  <si>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</si>
  <si>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</si>
  <si>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</si>
  <si>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</si>
  <si>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</si>
  <si>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</si>
  <si>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</si>
  <si>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</si>
  <si>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</si>
  <si>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</si>
  <si>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</si>
  <si>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</si>
  <si>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</si>
  <si>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</si>
  <si>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</si>
  <si>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</si>
  <si>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</si>
  <si>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</si>
  <si>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</si>
  <si>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</si>
  <si>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</si>
  <si>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</si>
  <si>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</si>
  <si>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</si>
  <si>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</si>
  <si>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</si>
  <si>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</si>
  <si>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</si>
  <si>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</si>
  <si>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</si>
  <si>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</si>
  <si>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</si>
  <si>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</si>
  <si>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</si>
  <si>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</si>
  <si>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</si>
  <si>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</si>
  <si>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</si>
  <si>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</si>
  <si>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</si>
  <si>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</si>
  <si>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</si>
  <si>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</si>
  <si>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</si>
  <si>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</si>
  <si>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</si>
  <si>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</si>
  <si>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</si>
  <si>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</si>
  <si>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</si>
  <si>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</si>
  <si>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</si>
  <si>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</si>
  <si>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</si>
  <si>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</si>
  <si>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</si>
  <si>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</si>
  <si>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</si>
  <si>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</si>
  <si>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</si>
  <si>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</si>
  <si>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</si>
  <si>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>Оплата труда (211+213)(в тыс.руб.)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</si>
  <si>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</si>
  <si>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</si>
  <si>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</si>
  <si>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</si>
  <si>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</si>
  <si>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</si>
  <si>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</si>
  <si>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</si>
  <si>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</si>
  <si>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</si>
  <si>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</si>
  <si>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</si>
  <si>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</si>
  <si>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</si>
  <si>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</si>
  <si>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</si>
  <si>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</si>
  <si>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</si>
  <si>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</si>
  <si>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Ремонт дорог общего  пользования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</si>
  <si>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</si>
  <si>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</si>
  <si>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</si>
  <si>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</si>
  <si>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</si>
  <si>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</si>
  <si>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</si>
  <si>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0804</t>
  </si>
  <si>
    <t>за 1 полугодие 2015 год</t>
  </si>
  <si>
    <t>Заместитель главы администрации                             Н.А.Горбуля</t>
  </si>
  <si>
    <t>о численности муниципальных служащих</t>
  </si>
  <si>
    <t>с указанием фактических затрат на их  денежное содержание</t>
  </si>
  <si>
    <t xml:space="preserve"> за 1 полугодие 2015 год</t>
  </si>
  <si>
    <t>План 2015 года</t>
  </si>
  <si>
    <t xml:space="preserve">% исполнения за 2014 год 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</si>
  <si>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</si>
  <si>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</si>
  <si>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</si>
  <si>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</si>
  <si>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</si>
  <si>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</si>
  <si>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</si>
  <si>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</si>
  <si>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</si>
  <si>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</si>
  <si>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</si>
  <si>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</si>
  <si>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</si>
  <si>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</si>
  <si>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</si>
  <si>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</si>
  <si>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</si>
  <si>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</si>
  <si>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</si>
  <si>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1 03 00000 00 0000 110</t>
  </si>
  <si>
    <t>Доходы от уплаты акцизов</t>
  </si>
  <si>
    <t>Полномочия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</si>
</sst>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15" fillId="0" borderId="10" xfId="0" applyNumberFormat="1" applyFont="1" applyFill="1" applyBorder="1" applyAlignment="1">
      <alignment wrapText="1"/>
    </xf>
    <xf numFmtId="1" fontId="16" fillId="0" borderId="10" xfId="0" applyNumberFormat="1" applyFont="1" applyBorder="1" applyAlignment="1">
      <alignment/>
    </xf>
    <xf numFmtId="1" fontId="15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0" fillId="0" borderId="10" xfId="0" applyFont="1" applyFill="1" applyBorder="1" applyAlignment="1">
      <alignment wrapText="1"/>
    </xf>
    <xf numFmtId="1" fontId="17" fillId="0" borderId="10" xfId="0" applyNumberFormat="1" applyFont="1" applyFill="1" applyBorder="1" applyAlignment="1">
      <alignment wrapText="1"/>
    </xf>
    <xf numFmtId="1" fontId="1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3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2" t="s">
        <v>0</v>
      </c>
      <c r="D3" s="42"/>
    </row>
    <row r="4" spans="2:4" ht="15">
      <c r="B4" s="43" t="s">
        <v>128</v>
      </c>
      <c r="C4" s="43"/>
      <c r="D4" s="43"/>
    </row>
    <row r="5" spans="2:4" ht="15">
      <c r="B5" s="43" t="s">
        <v>129</v>
      </c>
      <c r="C5" s="43"/>
      <c r="D5" s="43"/>
    </row>
    <row r="6" spans="2:4" ht="15.75">
      <c r="B6" s="3"/>
      <c r="C6" s="43" t="s">
        <v>17</v>
      </c>
      <c r="D6" s="43"/>
    </row>
    <row r="7" spans="2:4" ht="15.75">
      <c r="B7" s="3"/>
      <c r="C7" s="43" t="s">
        <v>126</v>
      </c>
      <c r="D7" s="43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96</v>
      </c>
      <c r="D11" s="8">
        <v>5</v>
      </c>
    </row>
    <row r="12" spans="2:4" ht="21" customHeight="1">
      <c r="B12" s="9" t="s">
        <v>10</v>
      </c>
      <c r="C12" s="7" t="s">
        <v>103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4</v>
      </c>
    </row>
    <row r="14" spans="2:4" ht="20.25" customHeight="1">
      <c r="B14" s="9" t="s">
        <v>12</v>
      </c>
      <c r="C14" s="7" t="s">
        <v>5</v>
      </c>
      <c r="D14" s="8">
        <v>5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5</v>
      </c>
    </row>
    <row r="17" spans="2:4" ht="18.75" customHeight="1">
      <c r="B17" s="9">
        <v>2</v>
      </c>
      <c r="C17" s="7" t="s">
        <v>97</v>
      </c>
      <c r="D17" s="10"/>
    </row>
    <row r="18" spans="2:4" ht="24.75" customHeight="1">
      <c r="B18" s="9" t="s">
        <v>14</v>
      </c>
      <c r="C18" s="7" t="s">
        <v>103</v>
      </c>
      <c r="D18" s="8">
        <v>204.1</v>
      </c>
    </row>
    <row r="19" spans="2:4" ht="22.5" customHeight="1">
      <c r="B19" s="9" t="s">
        <v>15</v>
      </c>
      <c r="C19" s="7" t="s">
        <v>4</v>
      </c>
      <c r="D19" s="8">
        <v>479.2</v>
      </c>
    </row>
    <row r="20" spans="2:4" ht="18.75" customHeight="1">
      <c r="B20" s="9" t="s">
        <v>16</v>
      </c>
      <c r="C20" s="7" t="s">
        <v>9</v>
      </c>
      <c r="D20" s="8">
        <v>683.3</v>
      </c>
    </row>
    <row r="21" spans="2:4" ht="20.25" customHeight="1">
      <c r="B21" s="9" t="s">
        <v>111</v>
      </c>
      <c r="C21" s="7" t="s">
        <v>7</v>
      </c>
      <c r="D21" s="8">
        <v>683.3</v>
      </c>
    </row>
    <row r="22" ht="18.75">
      <c r="B22" s="6"/>
    </row>
    <row r="23" spans="3:4" ht="19.5" customHeight="1">
      <c r="C23" s="44" t="s">
        <v>127</v>
      </c>
      <c r="D23" s="45"/>
    </row>
  </sheetData>
  <sheetProtection/>
  <mergeCells count="6">
    <mergeCell ref="C3:D3"/>
    <mergeCell ref="C6:D6"/>
    <mergeCell ref="C7:D7"/>
    <mergeCell ref="C23:D23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5"/>
  <sheetViews>
    <sheetView zoomScalePageLayoutView="0" workbookViewId="0" topLeftCell="A1">
      <selection activeCell="J66" sqref="J66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8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46" t="s">
        <v>21</v>
      </c>
      <c r="D2" s="47"/>
      <c r="E2" s="47"/>
      <c r="F2" s="47"/>
      <c r="G2" s="47"/>
    </row>
    <row r="3" spans="3:7" ht="12.75">
      <c r="C3" s="46" t="s">
        <v>130</v>
      </c>
      <c r="D3" s="46"/>
      <c r="E3" s="46"/>
      <c r="F3" s="45"/>
      <c r="G3" s="45"/>
    </row>
    <row r="4" ht="12.75">
      <c r="F4" t="s">
        <v>93</v>
      </c>
    </row>
    <row r="5" spans="2:9" ht="66" customHeight="1">
      <c r="B5" s="14" t="s">
        <v>18</v>
      </c>
      <c r="C5" s="14" t="s">
        <v>19</v>
      </c>
      <c r="D5" s="15" t="s">
        <v>131</v>
      </c>
      <c r="E5" s="15" t="s">
        <v>98</v>
      </c>
      <c r="F5" s="15" t="s">
        <v>99</v>
      </c>
      <c r="G5" s="15" t="s">
        <v>20</v>
      </c>
      <c r="H5" s="15" t="s">
        <v>132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22</v>
      </c>
      <c r="C7" s="19" t="s">
        <v>89</v>
      </c>
      <c r="D7" s="37">
        <f>SUM(D8+D11+D12+D19+D21)</f>
        <v>1022900</v>
      </c>
      <c r="E7" s="37">
        <f>SUM(E8+E11+E12+E19+E21)</f>
        <v>283307.05000000005</v>
      </c>
      <c r="F7" s="31">
        <f>SUM(E7/D7*100)</f>
        <v>27.696456154071765</v>
      </c>
      <c r="G7" s="31">
        <f>SUM(E7-D7)</f>
        <v>-739592.95</v>
      </c>
      <c r="H7" s="31">
        <v>49.64</v>
      </c>
    </row>
    <row r="8" spans="2:8" ht="12.75">
      <c r="B8" s="19" t="s">
        <v>23</v>
      </c>
      <c r="C8" s="19" t="s">
        <v>24</v>
      </c>
      <c r="D8" s="37">
        <f>SUM(D9)</f>
        <v>38700</v>
      </c>
      <c r="E8" s="37">
        <f>SUM(E9)</f>
        <v>13079.09</v>
      </c>
      <c r="F8" s="31">
        <f>SUM(E8/D8*100)</f>
        <v>33.79609819121447</v>
      </c>
      <c r="G8" s="31">
        <f aca="true" t="shared" si="0" ref="G8:G73">SUM(E8-D8)</f>
        <v>-25620.91</v>
      </c>
      <c r="H8" s="31">
        <v>36.92</v>
      </c>
    </row>
    <row r="9" spans="2:8" ht="12.75">
      <c r="B9" s="19" t="s">
        <v>25</v>
      </c>
      <c r="C9" s="19" t="s">
        <v>26</v>
      </c>
      <c r="D9" s="37">
        <f>SUM(D10)</f>
        <v>38700</v>
      </c>
      <c r="E9" s="37">
        <f>SUM(E10)</f>
        <v>13079.09</v>
      </c>
      <c r="F9" s="31">
        <f>SUM(E9/D9*100)</f>
        <v>33.79609819121447</v>
      </c>
      <c r="G9" s="31">
        <f t="shared" si="0"/>
        <v>-25620.91</v>
      </c>
      <c r="H9" s="31">
        <v>36.92</v>
      </c>
    </row>
    <row r="10" spans="2:8" ht="52.5" customHeight="1">
      <c r="B10" s="16" t="s">
        <v>32</v>
      </c>
      <c r="C10" s="24" t="s">
        <v>115</v>
      </c>
      <c r="D10" s="33">
        <v>38700</v>
      </c>
      <c r="E10" s="34">
        <v>13079.09</v>
      </c>
      <c r="F10" s="32">
        <f>SUM(E10/D10*100)</f>
        <v>33.79609819121447</v>
      </c>
      <c r="G10" s="32">
        <f t="shared" si="0"/>
        <v>-25620.91</v>
      </c>
      <c r="H10" s="32">
        <v>36.92</v>
      </c>
    </row>
    <row r="11" spans="2:8" ht="21" customHeight="1">
      <c r="B11" s="16" t="s">
        <v>152</v>
      </c>
      <c r="C11" s="39" t="s">
        <v>153</v>
      </c>
      <c r="D11" s="40"/>
      <c r="E11" s="41">
        <v>0</v>
      </c>
      <c r="F11" s="31">
        <v>0</v>
      </c>
      <c r="G11" s="31">
        <f t="shared" si="0"/>
        <v>0</v>
      </c>
      <c r="H11" s="31">
        <v>0</v>
      </c>
    </row>
    <row r="12" spans="2:8" ht="20.25" customHeight="1">
      <c r="B12" s="17" t="s">
        <v>43</v>
      </c>
      <c r="C12" s="26" t="s">
        <v>90</v>
      </c>
      <c r="D12" s="37">
        <f>SUM(D13+D15)</f>
        <v>972500</v>
      </c>
      <c r="E12" s="37">
        <f>SUM(E13+E15)</f>
        <v>265871.96</v>
      </c>
      <c r="F12" s="31">
        <f aca="true" t="shared" si="1" ref="F12:F29">SUM(E12/D12*100)</f>
        <v>27.339019023136245</v>
      </c>
      <c r="G12" s="31">
        <f t="shared" si="0"/>
        <v>-706628.04</v>
      </c>
      <c r="H12" s="31">
        <v>81.7</v>
      </c>
    </row>
    <row r="13" spans="2:8" ht="17.25" customHeight="1">
      <c r="B13" s="17" t="s">
        <v>91</v>
      </c>
      <c r="C13" s="26" t="s">
        <v>92</v>
      </c>
      <c r="D13" s="37">
        <f>SUM(D14)</f>
        <v>34400</v>
      </c>
      <c r="E13" s="37">
        <f>SUM(E14)</f>
        <v>3449.45</v>
      </c>
      <c r="F13" s="31">
        <f t="shared" si="1"/>
        <v>10.027470930232557</v>
      </c>
      <c r="G13" s="31">
        <f t="shared" si="0"/>
        <v>-30950.55</v>
      </c>
      <c r="H13" s="31">
        <v>14.08</v>
      </c>
    </row>
    <row r="14" spans="2:8" ht="30" customHeight="1">
      <c r="B14" s="16" t="s">
        <v>33</v>
      </c>
      <c r="C14" s="24" t="s">
        <v>27</v>
      </c>
      <c r="D14" s="33">
        <v>34400</v>
      </c>
      <c r="E14" s="34">
        <v>3449.45</v>
      </c>
      <c r="F14" s="32">
        <f t="shared" si="1"/>
        <v>10.027470930232557</v>
      </c>
      <c r="G14" s="32">
        <f t="shared" si="0"/>
        <v>-30950.55</v>
      </c>
      <c r="H14" s="32">
        <v>14.08</v>
      </c>
    </row>
    <row r="15" spans="2:8" ht="18.75" customHeight="1">
      <c r="B15" s="17" t="s">
        <v>44</v>
      </c>
      <c r="C15" s="26" t="s">
        <v>45</v>
      </c>
      <c r="D15" s="37">
        <f>SUM(D16+D17)</f>
        <v>938100</v>
      </c>
      <c r="E15" s="37">
        <f>SUM(E16+E17+E18)</f>
        <v>262422.51</v>
      </c>
      <c r="F15" s="31">
        <f t="shared" si="1"/>
        <v>27.973831148065237</v>
      </c>
      <c r="G15" s="31">
        <f t="shared" si="0"/>
        <v>-675677.49</v>
      </c>
      <c r="H15" s="31">
        <v>84.54</v>
      </c>
    </row>
    <row r="16" spans="2:8" ht="30.75" customHeight="1">
      <c r="B16" s="16" t="s">
        <v>133</v>
      </c>
      <c r="C16" s="24" t="s">
        <v>136</v>
      </c>
      <c r="D16" s="33">
        <v>772300</v>
      </c>
      <c r="E16" s="34">
        <v>248766</v>
      </c>
      <c r="F16" s="32">
        <f t="shared" si="1"/>
        <v>32.21105787906254</v>
      </c>
      <c r="G16" s="32">
        <f t="shared" si="0"/>
        <v>-523534</v>
      </c>
      <c r="H16" s="32">
        <v>84.59</v>
      </c>
    </row>
    <row r="17" spans="2:8" ht="30.75" customHeight="1">
      <c r="B17" s="16" t="s">
        <v>134</v>
      </c>
      <c r="C17" s="24" t="s">
        <v>135</v>
      </c>
      <c r="D17" s="33">
        <v>165800</v>
      </c>
      <c r="E17" s="34">
        <v>13642.87</v>
      </c>
      <c r="F17" s="32">
        <f t="shared" si="1"/>
        <v>8.22851025331725</v>
      </c>
      <c r="G17" s="32">
        <f t="shared" si="0"/>
        <v>-152157.13</v>
      </c>
      <c r="H17" s="32">
        <v>72.76</v>
      </c>
    </row>
    <row r="18" spans="2:8" ht="30.75" customHeight="1">
      <c r="B18" s="16" t="s">
        <v>142</v>
      </c>
      <c r="C18" s="24" t="s">
        <v>143</v>
      </c>
      <c r="D18" s="33"/>
      <c r="E18" s="34">
        <v>13.64</v>
      </c>
      <c r="F18" s="32"/>
      <c r="G18" s="32"/>
      <c r="H18" s="32"/>
    </row>
    <row r="19" spans="2:8" ht="18">
      <c r="B19" s="17" t="s">
        <v>41</v>
      </c>
      <c r="C19" s="26" t="s">
        <v>42</v>
      </c>
      <c r="D19" s="37">
        <f>SUM(D20)</f>
        <v>3000</v>
      </c>
      <c r="E19" s="37">
        <f>SUM(E20)</f>
        <v>0</v>
      </c>
      <c r="F19" s="31">
        <f t="shared" si="1"/>
        <v>0</v>
      </c>
      <c r="G19" s="31">
        <f t="shared" si="0"/>
        <v>-3000</v>
      </c>
      <c r="H19" s="31">
        <v>0</v>
      </c>
    </row>
    <row r="20" spans="2:8" ht="53.25" customHeight="1">
      <c r="B20" s="16" t="s">
        <v>34</v>
      </c>
      <c r="C20" s="24" t="s">
        <v>28</v>
      </c>
      <c r="D20" s="33">
        <v>3000</v>
      </c>
      <c r="E20" s="34">
        <v>0</v>
      </c>
      <c r="F20" s="32">
        <f t="shared" si="1"/>
        <v>0</v>
      </c>
      <c r="G20" s="32">
        <f t="shared" si="0"/>
        <v>-3000</v>
      </c>
      <c r="H20" s="32">
        <v>0</v>
      </c>
    </row>
    <row r="21" spans="2:8" ht="27.75" customHeight="1">
      <c r="B21" s="17" t="s">
        <v>46</v>
      </c>
      <c r="C21" s="26" t="s">
        <v>47</v>
      </c>
      <c r="D21" s="37">
        <f>SUM(D22)</f>
        <v>8700</v>
      </c>
      <c r="E21" s="37">
        <f>SUM(E22)</f>
        <v>4356</v>
      </c>
      <c r="F21" s="31">
        <f t="shared" si="1"/>
        <v>50.06896551724138</v>
      </c>
      <c r="G21" s="31">
        <f t="shared" si="0"/>
        <v>-4344</v>
      </c>
      <c r="H21" s="31">
        <v>62.32</v>
      </c>
    </row>
    <row r="22" spans="2:8" ht="69.75" customHeight="1">
      <c r="B22" s="20" t="s">
        <v>48</v>
      </c>
      <c r="C22" s="26" t="s">
        <v>94</v>
      </c>
      <c r="D22" s="37">
        <f>SUM(D23)</f>
        <v>8700</v>
      </c>
      <c r="E22" s="37">
        <f>SUM(E23)</f>
        <v>4356</v>
      </c>
      <c r="F22" s="31">
        <f t="shared" si="1"/>
        <v>50.06896551724138</v>
      </c>
      <c r="G22" s="31">
        <f t="shared" si="0"/>
        <v>-4344</v>
      </c>
      <c r="H22" s="31">
        <v>62.32</v>
      </c>
    </row>
    <row r="23" spans="2:8" ht="30" customHeight="1">
      <c r="B23" s="16" t="s">
        <v>35</v>
      </c>
      <c r="C23" s="24" t="s">
        <v>95</v>
      </c>
      <c r="D23" s="33">
        <v>8700</v>
      </c>
      <c r="E23" s="34">
        <v>4356</v>
      </c>
      <c r="F23" s="32">
        <f t="shared" si="1"/>
        <v>50.06896551724138</v>
      </c>
      <c r="G23" s="32">
        <f t="shared" si="0"/>
        <v>-4344</v>
      </c>
      <c r="H23" s="32">
        <v>62.32</v>
      </c>
    </row>
    <row r="24" spans="2:8" ht="18">
      <c r="B24" s="17" t="s">
        <v>22</v>
      </c>
      <c r="C24" s="26" t="s">
        <v>49</v>
      </c>
      <c r="D24" s="37">
        <f>SUM(D8+D11+D12+D19+D21)</f>
        <v>1022900</v>
      </c>
      <c r="E24" s="37">
        <f>SUM(E8+E11+E12+E19+E21)</f>
        <v>283307.05000000005</v>
      </c>
      <c r="F24" s="31">
        <f t="shared" si="1"/>
        <v>27.696456154071765</v>
      </c>
      <c r="G24" s="31">
        <f t="shared" si="0"/>
        <v>-739592.95</v>
      </c>
      <c r="H24" s="31">
        <v>50.84</v>
      </c>
    </row>
    <row r="25" spans="2:8" ht="18" customHeight="1">
      <c r="B25" s="17" t="s">
        <v>50</v>
      </c>
      <c r="C25" s="26" t="s">
        <v>51</v>
      </c>
      <c r="D25" s="37">
        <f>SUM(D26+D29+D34+D37)</f>
        <v>1908126</v>
      </c>
      <c r="E25" s="37">
        <f>SUM(E26+E29+E34+E37)</f>
        <v>1128947.5</v>
      </c>
      <c r="F25" s="31">
        <f t="shared" si="1"/>
        <v>59.16524904539847</v>
      </c>
      <c r="G25" s="31">
        <f t="shared" si="0"/>
        <v>-779178.5</v>
      </c>
      <c r="H25" s="31">
        <v>89.4</v>
      </c>
    </row>
    <row r="26" spans="2:8" ht="15.75" customHeight="1">
      <c r="B26" s="17" t="s">
        <v>55</v>
      </c>
      <c r="C26" s="26" t="s">
        <v>52</v>
      </c>
      <c r="D26" s="37">
        <f>SUM(D27:D28)</f>
        <v>1765030</v>
      </c>
      <c r="E26" s="37">
        <f>SUM(E27:E28)</f>
        <v>1011798</v>
      </c>
      <c r="F26" s="31">
        <f t="shared" si="1"/>
        <v>57.324691365019284</v>
      </c>
      <c r="G26" s="31">
        <f t="shared" si="0"/>
        <v>-753232</v>
      </c>
      <c r="H26" s="31">
        <v>60</v>
      </c>
    </row>
    <row r="27" spans="2:8" ht="18.75" customHeight="1">
      <c r="B27" s="16" t="s">
        <v>36</v>
      </c>
      <c r="C27" s="24" t="s">
        <v>29</v>
      </c>
      <c r="D27" s="35">
        <v>787000</v>
      </c>
      <c r="E27" s="36">
        <v>424980</v>
      </c>
      <c r="F27" s="32">
        <f t="shared" si="1"/>
        <v>54</v>
      </c>
      <c r="G27" s="32">
        <f t="shared" si="0"/>
        <v>-362020</v>
      </c>
      <c r="H27" s="32">
        <v>60</v>
      </c>
    </row>
    <row r="28" spans="2:8" ht="28.5" customHeight="1">
      <c r="B28" s="16" t="s">
        <v>37</v>
      </c>
      <c r="C28" s="27" t="s">
        <v>30</v>
      </c>
      <c r="D28" s="35">
        <v>978030</v>
      </c>
      <c r="E28" s="36">
        <v>586818</v>
      </c>
      <c r="F28" s="32">
        <f t="shared" si="1"/>
        <v>60</v>
      </c>
      <c r="G28" s="32">
        <f t="shared" si="0"/>
        <v>-391212</v>
      </c>
      <c r="H28" s="32">
        <v>60</v>
      </c>
    </row>
    <row r="29" spans="2:8" ht="17.25" customHeight="1">
      <c r="B29" s="17" t="s">
        <v>56</v>
      </c>
      <c r="C29" s="28" t="s">
        <v>57</v>
      </c>
      <c r="D29" s="37">
        <f>SUM(D30+D33)</f>
        <v>0</v>
      </c>
      <c r="E29" s="37">
        <f>SUM(E30+E33)</f>
        <v>0</v>
      </c>
      <c r="F29" s="31" t="e">
        <f t="shared" si="1"/>
        <v>#DIV/0!</v>
      </c>
      <c r="G29" s="31">
        <f t="shared" si="0"/>
        <v>0</v>
      </c>
      <c r="H29" s="31">
        <v>99.97</v>
      </c>
    </row>
    <row r="30" spans="2:8" ht="19.5" customHeight="1">
      <c r="B30" s="21" t="s">
        <v>40</v>
      </c>
      <c r="C30" s="25" t="s">
        <v>58</v>
      </c>
      <c r="D30" s="37">
        <f>SUM(D31:D32)</f>
        <v>0</v>
      </c>
      <c r="E30" s="37">
        <v>0</v>
      </c>
      <c r="F30" s="31">
        <v>0</v>
      </c>
      <c r="G30" s="31">
        <f t="shared" si="0"/>
        <v>0</v>
      </c>
      <c r="H30" s="31">
        <v>99.97</v>
      </c>
    </row>
    <row r="31" spans="2:8" ht="27" customHeight="1">
      <c r="B31" s="16" t="s">
        <v>40</v>
      </c>
      <c r="C31" s="24" t="s">
        <v>113</v>
      </c>
      <c r="D31" s="38"/>
      <c r="E31" s="38"/>
      <c r="F31" s="32"/>
      <c r="G31" s="32">
        <f t="shared" si="0"/>
        <v>0</v>
      </c>
      <c r="H31" s="32">
        <v>99.97</v>
      </c>
    </row>
    <row r="32" spans="2:8" ht="30.75" customHeight="1">
      <c r="B32" s="16" t="s">
        <v>40</v>
      </c>
      <c r="C32" s="24" t="s">
        <v>114</v>
      </c>
      <c r="D32" s="38"/>
      <c r="E32" s="38"/>
      <c r="F32" s="32"/>
      <c r="G32" s="32">
        <f t="shared" si="0"/>
        <v>0</v>
      </c>
      <c r="H32" s="32">
        <v>0</v>
      </c>
    </row>
    <row r="33" spans="2:8" ht="28.5" customHeight="1">
      <c r="B33" s="16"/>
      <c r="C33" s="24" t="s">
        <v>112</v>
      </c>
      <c r="D33" s="38">
        <v>0</v>
      </c>
      <c r="E33" s="38"/>
      <c r="F33" s="32"/>
      <c r="G33" s="32"/>
      <c r="H33" s="32"/>
    </row>
    <row r="34" spans="2:8" ht="20.25" customHeight="1">
      <c r="B34" s="17" t="s">
        <v>54</v>
      </c>
      <c r="C34" s="25" t="s">
        <v>53</v>
      </c>
      <c r="D34" s="37">
        <f>SUM(D35:D36)</f>
        <v>90596</v>
      </c>
      <c r="E34" s="37">
        <f>SUM(E35:E36)</f>
        <v>64649.5</v>
      </c>
      <c r="F34" s="31">
        <f aca="true" t="shared" si="2" ref="F34:F39">SUM(E34/D34*100)</f>
        <v>71.3602145790101</v>
      </c>
      <c r="G34" s="31">
        <f t="shared" si="0"/>
        <v>-25946.5</v>
      </c>
      <c r="H34" s="31">
        <v>37.24</v>
      </c>
    </row>
    <row r="35" spans="2:8" ht="29.25" customHeight="1">
      <c r="B35" s="16" t="s">
        <v>38</v>
      </c>
      <c r="C35" s="24" t="s">
        <v>31</v>
      </c>
      <c r="D35" s="38">
        <v>51893</v>
      </c>
      <c r="E35" s="38">
        <v>25946.5</v>
      </c>
      <c r="F35" s="32">
        <f t="shared" si="2"/>
        <v>50</v>
      </c>
      <c r="G35" s="32">
        <f t="shared" si="0"/>
        <v>-25946.5</v>
      </c>
      <c r="H35" s="32">
        <v>50</v>
      </c>
    </row>
    <row r="36" spans="2:8" ht="38.25" customHeight="1">
      <c r="B36" s="16" t="s">
        <v>39</v>
      </c>
      <c r="C36" s="24" t="s">
        <v>137</v>
      </c>
      <c r="D36" s="38">
        <v>38703</v>
      </c>
      <c r="E36" s="38">
        <v>38703</v>
      </c>
      <c r="F36" s="32">
        <f t="shared" si="2"/>
        <v>100</v>
      </c>
      <c r="G36" s="32">
        <f t="shared" si="0"/>
        <v>0</v>
      </c>
      <c r="H36" s="32">
        <v>7.14</v>
      </c>
    </row>
    <row r="37" spans="2:8" ht="19.5" customHeight="1">
      <c r="B37" s="17" t="s">
        <v>139</v>
      </c>
      <c r="C37" s="26" t="s">
        <v>140</v>
      </c>
      <c r="D37" s="37">
        <f>D38</f>
        <v>52500</v>
      </c>
      <c r="E37" s="37">
        <f>E38</f>
        <v>52500</v>
      </c>
      <c r="F37" s="32">
        <f t="shared" si="2"/>
        <v>100</v>
      </c>
      <c r="G37" s="31"/>
      <c r="H37" s="31"/>
    </row>
    <row r="38" spans="2:8" ht="38.25" customHeight="1">
      <c r="B38" s="16" t="s">
        <v>138</v>
      </c>
      <c r="C38" s="24" t="s">
        <v>141</v>
      </c>
      <c r="D38" s="38">
        <v>52500</v>
      </c>
      <c r="E38" s="38">
        <v>52500</v>
      </c>
      <c r="F38" s="32">
        <f t="shared" si="2"/>
        <v>100</v>
      </c>
      <c r="G38" s="32"/>
      <c r="H38" s="32"/>
    </row>
    <row r="39" spans="2:8" ht="24.75" customHeight="1">
      <c r="B39" s="17" t="s">
        <v>59</v>
      </c>
      <c r="C39" s="18" t="s">
        <v>60</v>
      </c>
      <c r="D39" s="37">
        <f>SUM(D24+D25)</f>
        <v>2931026</v>
      </c>
      <c r="E39" s="37">
        <f>SUM(E24+E25)</f>
        <v>1412254.55</v>
      </c>
      <c r="F39" s="31">
        <f t="shared" si="2"/>
        <v>48.18294174121963</v>
      </c>
      <c r="G39" s="31">
        <f t="shared" si="0"/>
        <v>-1518771.45</v>
      </c>
      <c r="H39" s="31">
        <v>74.7</v>
      </c>
    </row>
    <row r="40" spans="2:8" ht="22.5" customHeight="1">
      <c r="B40" s="13"/>
      <c r="C40" s="13"/>
      <c r="D40" s="38"/>
      <c r="E40" s="38"/>
      <c r="F40" s="31"/>
      <c r="G40" s="31"/>
      <c r="H40" s="31"/>
    </row>
    <row r="41" spans="2:8" ht="12.75">
      <c r="B41" s="13"/>
      <c r="C41" s="23" t="s">
        <v>61</v>
      </c>
      <c r="D41" s="38"/>
      <c r="E41" s="38"/>
      <c r="F41" s="31"/>
      <c r="G41" s="31"/>
      <c r="H41" s="31"/>
    </row>
    <row r="42" spans="2:8" ht="12.75">
      <c r="B42" s="29" t="s">
        <v>63</v>
      </c>
      <c r="C42" s="30" t="s">
        <v>62</v>
      </c>
      <c r="D42" s="37">
        <f>D43+D44</f>
        <v>1559016</v>
      </c>
      <c r="E42" s="37">
        <f>E43+E44</f>
        <v>887418.78</v>
      </c>
      <c r="F42" s="31">
        <f aca="true" t="shared" si="3" ref="F42:F70">SUM(E42/D42*100)</f>
        <v>56.92172370264321</v>
      </c>
      <c r="G42" s="31">
        <f t="shared" si="0"/>
        <v>-671597.22</v>
      </c>
      <c r="H42" s="31">
        <v>67.67</v>
      </c>
    </row>
    <row r="43" spans="2:8" ht="30.75" customHeight="1">
      <c r="B43" s="22" t="s">
        <v>64</v>
      </c>
      <c r="C43" s="23" t="s">
        <v>65</v>
      </c>
      <c r="D43" s="38">
        <v>1554016</v>
      </c>
      <c r="E43" s="38">
        <v>887418.78</v>
      </c>
      <c r="F43" s="32">
        <f t="shared" si="3"/>
        <v>57.10486764615036</v>
      </c>
      <c r="G43" s="32">
        <f t="shared" si="0"/>
        <v>-666597.22</v>
      </c>
      <c r="H43" s="32">
        <v>69.45</v>
      </c>
    </row>
    <row r="44" spans="2:8" ht="19.5" customHeight="1">
      <c r="B44" s="22" t="s">
        <v>150</v>
      </c>
      <c r="C44" s="30" t="s">
        <v>104</v>
      </c>
      <c r="D44" s="37">
        <v>5000</v>
      </c>
      <c r="E44" s="37">
        <v>0</v>
      </c>
      <c r="F44" s="31">
        <v>0</v>
      </c>
      <c r="G44" s="31"/>
      <c r="H44" s="31">
        <v>0</v>
      </c>
    </row>
    <row r="45" spans="2:8" ht="12.75">
      <c r="B45" s="29" t="s">
        <v>66</v>
      </c>
      <c r="C45" s="30" t="s">
        <v>67</v>
      </c>
      <c r="D45" s="37">
        <f>SUM(D46)</f>
        <v>51893</v>
      </c>
      <c r="E45" s="37">
        <f>SUM(E46)</f>
        <v>21954.63</v>
      </c>
      <c r="F45" s="31">
        <f t="shared" si="3"/>
        <v>42.307498121133875</v>
      </c>
      <c r="G45" s="31">
        <f t="shared" si="0"/>
        <v>-29938.37</v>
      </c>
      <c r="H45" s="31">
        <v>43.44</v>
      </c>
    </row>
    <row r="46" spans="2:8" ht="12.75">
      <c r="B46" s="22" t="s">
        <v>68</v>
      </c>
      <c r="C46" s="23" t="s">
        <v>69</v>
      </c>
      <c r="D46" s="38">
        <v>51893</v>
      </c>
      <c r="E46" s="38">
        <v>21954.63</v>
      </c>
      <c r="F46" s="32">
        <f t="shared" si="3"/>
        <v>42.307498121133875</v>
      </c>
      <c r="G46" s="32">
        <f t="shared" si="0"/>
        <v>-29938.37</v>
      </c>
      <c r="H46" s="32">
        <v>43.44</v>
      </c>
    </row>
    <row r="47" spans="2:8" ht="12.75">
      <c r="B47" s="29" t="s">
        <v>121</v>
      </c>
      <c r="C47" s="30" t="s">
        <v>105</v>
      </c>
      <c r="D47" s="37">
        <f>D48</f>
        <v>5000</v>
      </c>
      <c r="E47" s="37">
        <f>E48</f>
        <v>5000</v>
      </c>
      <c r="F47" s="31">
        <f t="shared" si="3"/>
        <v>100</v>
      </c>
      <c r="G47" s="31">
        <f t="shared" si="0"/>
        <v>0</v>
      </c>
      <c r="H47" s="31">
        <v>0</v>
      </c>
    </row>
    <row r="48" spans="2:8" ht="12.75">
      <c r="B48" s="22" t="s">
        <v>121</v>
      </c>
      <c r="C48" s="23" t="s">
        <v>106</v>
      </c>
      <c r="D48" s="38">
        <v>5000</v>
      </c>
      <c r="E48" s="38">
        <v>5000</v>
      </c>
      <c r="F48" s="32"/>
      <c r="G48" s="32"/>
      <c r="H48" s="32">
        <v>0</v>
      </c>
    </row>
    <row r="49" spans="2:8" ht="12.75">
      <c r="B49" s="29" t="s">
        <v>122</v>
      </c>
      <c r="C49" s="30" t="s">
        <v>100</v>
      </c>
      <c r="D49" s="37">
        <f>D50</f>
        <v>18000</v>
      </c>
      <c r="E49" s="37">
        <f>E50</f>
        <v>15000</v>
      </c>
      <c r="F49" s="31">
        <f t="shared" si="3"/>
        <v>83.33333333333334</v>
      </c>
      <c r="G49" s="31">
        <f t="shared" si="0"/>
        <v>-3000</v>
      </c>
      <c r="H49" s="31">
        <v>0</v>
      </c>
    </row>
    <row r="50" spans="2:8" ht="12.75">
      <c r="B50" s="22" t="s">
        <v>122</v>
      </c>
      <c r="C50" s="23" t="s">
        <v>101</v>
      </c>
      <c r="D50" s="38">
        <v>18000</v>
      </c>
      <c r="E50" s="38">
        <v>15000</v>
      </c>
      <c r="F50" s="32">
        <f t="shared" si="3"/>
        <v>83.33333333333334</v>
      </c>
      <c r="G50" s="32">
        <f t="shared" si="0"/>
        <v>-3000</v>
      </c>
      <c r="H50" s="32">
        <v>0</v>
      </c>
    </row>
    <row r="51" spans="2:8" ht="12.75">
      <c r="B51" s="29" t="s">
        <v>144</v>
      </c>
      <c r="C51" s="30" t="s">
        <v>147</v>
      </c>
      <c r="D51" s="37">
        <f>D52+D53+D54+D57</f>
        <v>101045</v>
      </c>
      <c r="E51" s="37">
        <f>E52+E53+E54+E57</f>
        <v>62342</v>
      </c>
      <c r="F51" s="32">
        <f t="shared" si="3"/>
        <v>61.69726359542778</v>
      </c>
      <c r="G51" s="32">
        <f t="shared" si="0"/>
        <v>-38703</v>
      </c>
      <c r="H51" s="31">
        <v>73.5</v>
      </c>
    </row>
    <row r="52" spans="2:8" ht="12.75">
      <c r="B52" s="22" t="s">
        <v>145</v>
      </c>
      <c r="C52" s="23" t="s">
        <v>148</v>
      </c>
      <c r="D52" s="38">
        <v>38703</v>
      </c>
      <c r="E52" s="38"/>
      <c r="F52" s="32">
        <f t="shared" si="3"/>
        <v>0</v>
      </c>
      <c r="G52" s="32">
        <f t="shared" si="0"/>
        <v>-38703</v>
      </c>
      <c r="H52" s="32"/>
    </row>
    <row r="53" spans="2:8" ht="12.75">
      <c r="B53" s="22" t="s">
        <v>146</v>
      </c>
      <c r="C53" s="23" t="s">
        <v>149</v>
      </c>
      <c r="D53" s="38">
        <v>25500</v>
      </c>
      <c r="E53" s="38">
        <v>25500</v>
      </c>
      <c r="F53" s="32">
        <f t="shared" si="3"/>
        <v>100</v>
      </c>
      <c r="G53" s="32">
        <f t="shared" si="0"/>
        <v>0</v>
      </c>
      <c r="H53" s="32"/>
    </row>
    <row r="54" spans="2:8" ht="12.75">
      <c r="B54" s="29" t="s">
        <v>123</v>
      </c>
      <c r="C54" s="30" t="s">
        <v>116</v>
      </c>
      <c r="D54" s="37">
        <f>SUM(D55:D56)</f>
        <v>36842</v>
      </c>
      <c r="E54" s="37">
        <f>SUM(E55:E56)</f>
        <v>36842</v>
      </c>
      <c r="F54" s="31">
        <f t="shared" si="3"/>
        <v>100</v>
      </c>
      <c r="G54" s="31">
        <f t="shared" si="0"/>
        <v>0</v>
      </c>
      <c r="H54" s="31">
        <v>73.5</v>
      </c>
    </row>
    <row r="55" spans="2:8" ht="12.75">
      <c r="B55" s="22" t="s">
        <v>123</v>
      </c>
      <c r="C55" s="23" t="s">
        <v>117</v>
      </c>
      <c r="D55" s="38">
        <v>0</v>
      </c>
      <c r="E55" s="38">
        <v>0</v>
      </c>
      <c r="F55" s="32" t="e">
        <f t="shared" si="3"/>
        <v>#DIV/0!</v>
      </c>
      <c r="G55" s="32">
        <f t="shared" si="0"/>
        <v>0</v>
      </c>
      <c r="H55" s="32"/>
    </row>
    <row r="56" spans="2:8" ht="12.75">
      <c r="B56" s="22" t="s">
        <v>123</v>
      </c>
      <c r="C56" s="23" t="s">
        <v>118</v>
      </c>
      <c r="D56" s="38">
        <v>36842</v>
      </c>
      <c r="E56" s="38">
        <v>36842</v>
      </c>
      <c r="F56" s="32">
        <f t="shared" si="3"/>
        <v>100</v>
      </c>
      <c r="G56" s="32">
        <f t="shared" si="0"/>
        <v>0</v>
      </c>
      <c r="H56" s="32">
        <v>73.5</v>
      </c>
    </row>
    <row r="57" spans="2:8" ht="12.75">
      <c r="B57" s="29" t="s">
        <v>124</v>
      </c>
      <c r="C57" s="30" t="s">
        <v>107</v>
      </c>
      <c r="D57" s="37">
        <f>D58</f>
        <v>0</v>
      </c>
      <c r="E57" s="37">
        <v>0</v>
      </c>
      <c r="F57" s="31" t="e">
        <f t="shared" si="3"/>
        <v>#DIV/0!</v>
      </c>
      <c r="G57" s="31">
        <f t="shared" si="0"/>
        <v>0</v>
      </c>
      <c r="H57" s="31">
        <v>52.76</v>
      </c>
    </row>
    <row r="58" spans="2:8" ht="12.75">
      <c r="B58" s="22" t="s">
        <v>124</v>
      </c>
      <c r="C58" s="23" t="s">
        <v>154</v>
      </c>
      <c r="D58" s="38">
        <v>0</v>
      </c>
      <c r="E58" s="38">
        <v>0</v>
      </c>
      <c r="F58" s="32" t="e">
        <f t="shared" si="3"/>
        <v>#DIV/0!</v>
      </c>
      <c r="G58" s="32">
        <f t="shared" si="0"/>
        <v>0</v>
      </c>
      <c r="H58" s="32">
        <v>52.76</v>
      </c>
    </row>
    <row r="59" spans="2:8" ht="12.75">
      <c r="B59" s="29" t="s">
        <v>70</v>
      </c>
      <c r="C59" s="30" t="s">
        <v>71</v>
      </c>
      <c r="D59" s="37">
        <f>SUM(D60:D62)</f>
        <v>281868</v>
      </c>
      <c r="E59" s="37">
        <f>SUM(E60:E62)</f>
        <v>252374.34</v>
      </c>
      <c r="F59" s="31">
        <f t="shared" si="3"/>
        <v>89.5363574439099</v>
      </c>
      <c r="G59" s="31">
        <f t="shared" si="0"/>
        <v>-29493.660000000003</v>
      </c>
      <c r="H59" s="31">
        <v>75.64</v>
      </c>
    </row>
    <row r="60" spans="2:8" ht="12.75">
      <c r="B60" s="22" t="s">
        <v>72</v>
      </c>
      <c r="C60" s="23" t="s">
        <v>73</v>
      </c>
      <c r="D60" s="38">
        <v>75568</v>
      </c>
      <c r="E60" s="38">
        <v>67722.35</v>
      </c>
      <c r="F60" s="32">
        <f t="shared" si="3"/>
        <v>89.61776148634343</v>
      </c>
      <c r="G60" s="32">
        <f t="shared" si="0"/>
        <v>-7845.649999999994</v>
      </c>
      <c r="H60" s="32">
        <v>70.27</v>
      </c>
    </row>
    <row r="61" spans="2:8" ht="12.75">
      <c r="B61" s="22" t="s">
        <v>74</v>
      </c>
      <c r="C61" s="23" t="s">
        <v>75</v>
      </c>
      <c r="D61" s="38">
        <v>44000</v>
      </c>
      <c r="E61" s="38">
        <v>39153</v>
      </c>
      <c r="F61" s="32">
        <f t="shared" si="3"/>
        <v>88.98409090909091</v>
      </c>
      <c r="G61" s="32">
        <f t="shared" si="0"/>
        <v>-4847</v>
      </c>
      <c r="H61" s="32">
        <v>33.91</v>
      </c>
    </row>
    <row r="62" spans="2:8" ht="12.75">
      <c r="B62" s="22" t="s">
        <v>76</v>
      </c>
      <c r="C62" s="23" t="s">
        <v>77</v>
      </c>
      <c r="D62" s="38">
        <v>162300</v>
      </c>
      <c r="E62" s="38">
        <v>145498.99</v>
      </c>
      <c r="F62" s="32">
        <f t="shared" si="3"/>
        <v>89.64817621688232</v>
      </c>
      <c r="G62" s="32">
        <f t="shared" si="0"/>
        <v>-16801.01000000001</v>
      </c>
      <c r="H62" s="32">
        <v>94.17</v>
      </c>
    </row>
    <row r="63" spans="2:8" ht="12.75">
      <c r="B63" s="29" t="s">
        <v>78</v>
      </c>
      <c r="C63" s="30" t="s">
        <v>79</v>
      </c>
      <c r="D63" s="37">
        <f>SUM(D64)</f>
        <v>1000</v>
      </c>
      <c r="E63" s="37">
        <f>SUM(E64)</f>
        <v>0</v>
      </c>
      <c r="F63" s="31">
        <f t="shared" si="3"/>
        <v>0</v>
      </c>
      <c r="G63" s="31">
        <f t="shared" si="0"/>
        <v>-1000</v>
      </c>
      <c r="H63" s="31">
        <v>0</v>
      </c>
    </row>
    <row r="64" spans="2:8" ht="12.75">
      <c r="B64" s="22" t="s">
        <v>80</v>
      </c>
      <c r="C64" s="23" t="s">
        <v>81</v>
      </c>
      <c r="D64" s="38">
        <v>1000</v>
      </c>
      <c r="E64" s="38">
        <v>0</v>
      </c>
      <c r="F64" s="32">
        <f t="shared" si="3"/>
        <v>0</v>
      </c>
      <c r="G64" s="32">
        <f t="shared" si="0"/>
        <v>-1000</v>
      </c>
      <c r="H64" s="32">
        <v>0</v>
      </c>
    </row>
    <row r="65" spans="2:8" ht="12.75" customHeight="1">
      <c r="B65" s="29" t="s">
        <v>82</v>
      </c>
      <c r="C65" s="30" t="s">
        <v>120</v>
      </c>
      <c r="D65" s="37">
        <f>SUM(D66)</f>
        <v>912204</v>
      </c>
      <c r="E65" s="37">
        <f>SUM(E66)</f>
        <v>381878.4</v>
      </c>
      <c r="F65" s="31">
        <f t="shared" si="3"/>
        <v>41.863267427022905</v>
      </c>
      <c r="G65" s="31">
        <f t="shared" si="0"/>
        <v>-530325.6</v>
      </c>
      <c r="H65" s="31">
        <v>71.47</v>
      </c>
    </row>
    <row r="66" spans="2:8" ht="12.75">
      <c r="B66" s="22" t="s">
        <v>83</v>
      </c>
      <c r="C66" s="23" t="s">
        <v>8</v>
      </c>
      <c r="D66" s="38">
        <v>912204</v>
      </c>
      <c r="E66" s="38">
        <v>381878.4</v>
      </c>
      <c r="F66" s="32">
        <f t="shared" si="3"/>
        <v>41.863267427022905</v>
      </c>
      <c r="G66" s="32">
        <f t="shared" si="0"/>
        <v>-530325.6</v>
      </c>
      <c r="H66" s="32">
        <v>71.47</v>
      </c>
    </row>
    <row r="67" spans="2:8" ht="12.75">
      <c r="B67" s="29" t="s">
        <v>125</v>
      </c>
      <c r="C67" s="30" t="s">
        <v>109</v>
      </c>
      <c r="D67" s="37">
        <f>D68</f>
        <v>0</v>
      </c>
      <c r="E67" s="37">
        <f>E68</f>
        <v>0</v>
      </c>
      <c r="F67" s="31" t="e">
        <f t="shared" si="3"/>
        <v>#DIV/0!</v>
      </c>
      <c r="G67" s="31">
        <f t="shared" si="0"/>
        <v>0</v>
      </c>
      <c r="H67" s="31">
        <v>7.14</v>
      </c>
    </row>
    <row r="68" spans="2:8" ht="12.75">
      <c r="B68" s="22"/>
      <c r="C68" s="23" t="s">
        <v>110</v>
      </c>
      <c r="D68" s="38">
        <v>0</v>
      </c>
      <c r="E68" s="38">
        <v>0</v>
      </c>
      <c r="F68" s="32" t="e">
        <f t="shared" si="3"/>
        <v>#DIV/0!</v>
      </c>
      <c r="G68" s="32">
        <f t="shared" si="0"/>
        <v>0</v>
      </c>
      <c r="H68" s="32">
        <v>7.14</v>
      </c>
    </row>
    <row r="69" spans="2:8" ht="12.75">
      <c r="B69" s="22" t="s">
        <v>151</v>
      </c>
      <c r="C69" s="30" t="s">
        <v>102</v>
      </c>
      <c r="D69" s="37">
        <f>D70</f>
        <v>1000</v>
      </c>
      <c r="E69" s="37">
        <f>E70</f>
        <v>0</v>
      </c>
      <c r="F69" s="31">
        <f t="shared" si="3"/>
        <v>0</v>
      </c>
      <c r="G69" s="31">
        <f t="shared" si="0"/>
        <v>-1000</v>
      </c>
      <c r="H69" s="31">
        <v>0</v>
      </c>
    </row>
    <row r="70" spans="2:8" ht="12.75">
      <c r="B70" s="22"/>
      <c r="C70" s="23" t="s">
        <v>108</v>
      </c>
      <c r="D70" s="38">
        <v>1000</v>
      </c>
      <c r="E70" s="38">
        <v>0</v>
      </c>
      <c r="F70" s="32">
        <f t="shared" si="3"/>
        <v>0</v>
      </c>
      <c r="G70" s="32">
        <f t="shared" si="0"/>
        <v>-1000</v>
      </c>
      <c r="H70" s="32">
        <v>0</v>
      </c>
    </row>
    <row r="71" spans="2:8" ht="12.75">
      <c r="B71" s="29" t="s">
        <v>84</v>
      </c>
      <c r="C71" s="30" t="s">
        <v>85</v>
      </c>
      <c r="D71" s="37">
        <f>SUM(D72)</f>
        <v>0</v>
      </c>
      <c r="E71" s="37">
        <f>SUM(E72)</f>
        <v>0</v>
      </c>
      <c r="F71" s="32"/>
      <c r="G71" s="31">
        <f t="shared" si="0"/>
        <v>0</v>
      </c>
      <c r="H71" s="31">
        <v>0</v>
      </c>
    </row>
    <row r="72" spans="2:8" ht="12.75">
      <c r="B72" s="22" t="s">
        <v>86</v>
      </c>
      <c r="C72" s="23" t="s">
        <v>87</v>
      </c>
      <c r="D72" s="38">
        <v>0</v>
      </c>
      <c r="E72" s="38">
        <v>0</v>
      </c>
      <c r="F72" s="32"/>
      <c r="G72" s="32">
        <f t="shared" si="0"/>
        <v>0</v>
      </c>
      <c r="H72" s="32">
        <v>0</v>
      </c>
    </row>
    <row r="73" spans="2:8" ht="12.75">
      <c r="B73" s="13"/>
      <c r="C73" s="30" t="s">
        <v>88</v>
      </c>
      <c r="D73" s="37">
        <f>SUM(D42+D45+D49+D47+D59+D63+D65+D67+D69+D71+D51)</f>
        <v>2931026</v>
      </c>
      <c r="E73" s="37">
        <f>SUM(E42+E45+E49+E47+E59+E63+E65+E67+E69+E71+E51)</f>
        <v>1625968.15</v>
      </c>
      <c r="F73" s="31">
        <f>SUM(E73/D73*100)</f>
        <v>55.47436801993568</v>
      </c>
      <c r="G73" s="31">
        <f t="shared" si="0"/>
        <v>-1305057.85</v>
      </c>
      <c r="H73" s="31">
        <v>71.57</v>
      </c>
    </row>
    <row r="75" ht="12.75">
      <c r="E75" t="s">
        <v>119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УД</cp:lastModifiedBy>
  <cp:lastPrinted>2015-07-17T04:47:13Z</cp:lastPrinted>
  <dcterms:created xsi:type="dcterms:W3CDTF">2008-11-13T13:14:02Z</dcterms:created>
  <dcterms:modified xsi:type="dcterms:W3CDTF">2016-01-20T12:30:45Z</dcterms:modified>
  <cp:category/>
  <cp:version/>
  <cp:contentType/>
  <cp:contentStatus/>
</cp:coreProperties>
</file>