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  <sheet name="исп б-та за 3кв" sheetId="2" r:id="rId2"/>
  </sheets>
  <definedNames/>
  <calcPr fullCalcOnLoad="1"/>
</workbook>
</file>

<file path=xl/sharedStrings.xml><?xml version="1.0" encoding="utf-8"?>
<sst xmlns="http://schemas.openxmlformats.org/spreadsheetml/2006/main" count="211" uniqueCount="191">
  <si>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</si>
  <si>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</si>
  <si>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</si>
  <si>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</si>
  <si>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</si>
  <si>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</si>
  <si>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</si>
  <si>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</si>
  <si>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</si>
  <si>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</si>
  <si>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</si>
  <si>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</si>
  <si>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</si>
  <si>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</si>
  <si>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</si>
  <si>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</si>
  <si>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</si>
  <si>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</si>
  <si>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</si>
  <si>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</si>
  <si>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</si>
  <si>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</si>
  <si>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</si>
  <si>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</si>
  <si>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</si>
  <si>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</si>
  <si>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</si>
  <si>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</si>
  <si>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</si>
  <si>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</si>
  <si>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</si>
  <si>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</si>
  <si>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</si>
  <si>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</si>
  <si>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</si>
  <si>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</si>
  <si>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</si>
  <si>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</si>
  <si>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</si>
  <si>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</si>
  <si>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</si>
  <si>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</si>
  <si>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</si>
  <si>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</si>
  <si>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</si>
  <si>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</si>
  <si>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</si>
  <si>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</si>
  <si>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</si>
  <si>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</si>
  <si>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</si>
  <si>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</si>
  <si>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</si>
  <si>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</si>
  <si>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</si>
  <si>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</si>
  <si>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</si>
  <si>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</si>
  <si>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</si>
  <si>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</si>
  <si>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</si>
  <si>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</si>
  <si>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</si>
  <si>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</si>
  <si>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</si>
  <si>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</si>
  <si>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</si>
  <si>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</si>
  <si>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</si>
  <si>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</si>
  <si>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</si>
  <si>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</si>
  <si>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</si>
  <si>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</si>
  <si>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</si>
  <si>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</si>
  <si>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</si>
  <si>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</si>
  <si>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</si>
  <si>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</si>
  <si>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</si>
  <si>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</si>
  <si>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</si>
  <si>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</si>
  <si>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</si>
  <si>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</si>
  <si>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</si>
  <si>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</si>
  <si>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</si>
  <si>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</si>
  <si>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</si>
  <si>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</si>
  <si>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</si>
  <si>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</si>
  <si>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</si>
  <si>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</si>
  <si>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</si>
  <si>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</si>
  <si>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</si>
  <si>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</si>
  <si>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</si>
  <si>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</si>
  <si>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</si>
  <si>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</si>
  <si>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</si>
  <si>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</si>
  <si>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</si>
  <si>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</si>
  <si>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</si>
  <si>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</si>
  <si>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</si>
  <si>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</si>
  <si>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</si>
  <si>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</si>
  <si>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</si>
  <si>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</si>
  <si>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</si>
  <si>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</si>
  <si>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</si>
  <si>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</si>
  <si>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</si>
  <si>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</si>
  <si>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</si>
  <si>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</si>
  <si>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</si>
  <si>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</si>
  <si>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</si>
  <si>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</si>
  <si>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</si>
  <si>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</si>
  <si>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</si>
  <si>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</si>
  <si>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</si>
  <si>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</si>
  <si>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</si>
  <si>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</si>
  <si>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</si>
  <si>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</si>
  <si>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</si>
  <si>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</si>
  <si>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</si>
  <si>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</si>
  <si>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</si>
  <si>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</si>
  <si>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</si>
  <si>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</si>
  <si>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</si>
  <si>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</si>
  <si>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</si>
  <si>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</si>
  <si>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</si>
  <si>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1 01 02010 01 0000 110</t>
  </si>
  <si>
    <t>1 05 00000 00 0000 110</t>
  </si>
  <si>
    <t>Единый сельскохозяйственный налог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</si>
  <si>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</si>
  <si>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</si>
  <si>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</si>
  <si>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</si>
  <si>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</si>
  <si>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Ведущий специалист                                           Н.А.Горбуля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</si>
  <si>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</si>
  <si>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</si>
  <si>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</si>
  <si>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</si>
  <si>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</si>
  <si>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</si>
  <si>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2 07 05030 10 0000 180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</si>
  <si>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</si>
  <si>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</si>
  <si>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</si>
  <si>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фактических затрат на их  заработную плату</t>
  </si>
  <si>
    <t>Функционирование местных администраций, всего</t>
  </si>
  <si>
    <t>1 11 05020 000000 120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</si>
  <si>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</si>
  <si>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</si>
  <si>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</si>
  <si>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2 02 40000 00 0000 151</t>
  </si>
  <si>
    <t>2 02 40014 00 0000 151</t>
  </si>
  <si>
    <t>2 02 40014 10 0000 151</t>
  </si>
  <si>
    <t>2 02 35118 10 0000 151</t>
  </si>
  <si>
    <t>Заработная плата в руб.(211ст)</t>
  </si>
  <si>
    <t>0107</t>
  </si>
  <si>
    <t>Обеспечение проведение выборов и референдумов</t>
  </si>
  <si>
    <t>Ремонт и содержание дорог общего  пользования</t>
  </si>
  <si>
    <t>План 2018 года (уточненный)</t>
  </si>
  <si>
    <t xml:space="preserve">% исполнения за 2017 год </t>
  </si>
  <si>
    <t>,</t>
  </si>
  <si>
    <t>1001</t>
  </si>
  <si>
    <t>Пенсионное обеспечение</t>
  </si>
  <si>
    <t>за 9 месяцев 2018 года</t>
  </si>
  <si>
    <t xml:space="preserve"> за 3 квартал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</si>
</sst>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Fill="1" applyBorder="1" applyAlignment="1">
      <alignment wrapText="1"/>
    </xf>
    <xf numFmtId="2" fontId="1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right" wrapText="1"/>
    </xf>
    <xf numFmtId="2" fontId="16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6" t="s">
        <v>0</v>
      </c>
      <c r="D3" s="46"/>
    </row>
    <row r="4" spans="2:4" ht="15">
      <c r="B4" s="47" t="s">
        <v>158</v>
      </c>
      <c r="C4" s="47"/>
      <c r="D4" s="47"/>
    </row>
    <row r="5" spans="2:4" ht="15">
      <c r="B5" s="47" t="s">
        <v>170</v>
      </c>
      <c r="C5" s="47"/>
      <c r="D5" s="47"/>
    </row>
    <row r="6" spans="2:4" ht="15.75">
      <c r="B6" s="3"/>
      <c r="C6" s="47" t="s">
        <v>133</v>
      </c>
      <c r="D6" s="47"/>
    </row>
    <row r="7" spans="2:4" ht="15.75">
      <c r="B7" s="3"/>
      <c r="C7" s="47" t="s">
        <v>189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86</v>
      </c>
      <c r="D11" s="8">
        <v>6</v>
      </c>
    </row>
    <row r="12" spans="2:4" ht="21" customHeight="1">
      <c r="B12" s="9" t="s">
        <v>8</v>
      </c>
      <c r="C12" s="7" t="s">
        <v>92</v>
      </c>
      <c r="D12" s="8">
        <v>1</v>
      </c>
    </row>
    <row r="13" spans="2:4" ht="24.75" customHeight="1">
      <c r="B13" s="9" t="s">
        <v>9</v>
      </c>
      <c r="C13" s="7" t="s">
        <v>135</v>
      </c>
      <c r="D13" s="8">
        <v>5</v>
      </c>
    </row>
    <row r="14" spans="2:4" ht="18" customHeight="1">
      <c r="B14" s="9"/>
      <c r="C14" s="7" t="s">
        <v>136</v>
      </c>
      <c r="D14" s="8"/>
    </row>
    <row r="15" spans="2:4" ht="23.25" customHeight="1">
      <c r="B15" s="9" t="s">
        <v>141</v>
      </c>
      <c r="C15" s="7" t="s">
        <v>137</v>
      </c>
      <c r="D15" s="8">
        <v>1</v>
      </c>
    </row>
    <row r="16" spans="2:4" ht="23.25" customHeight="1">
      <c r="B16" s="9" t="s">
        <v>142</v>
      </c>
      <c r="C16" s="7" t="s">
        <v>138</v>
      </c>
      <c r="D16" s="8">
        <v>3</v>
      </c>
    </row>
    <row r="17" spans="2:4" ht="24.75" customHeight="1">
      <c r="B17" s="9" t="s">
        <v>143</v>
      </c>
      <c r="C17" s="7" t="s">
        <v>139</v>
      </c>
      <c r="D17" s="8">
        <v>1</v>
      </c>
    </row>
    <row r="18" spans="2:4" ht="20.25" customHeight="1">
      <c r="B18" s="9" t="s">
        <v>144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145</v>
      </c>
      <c r="C20" s="7" t="s">
        <v>140</v>
      </c>
      <c r="D20" s="8">
        <v>1</v>
      </c>
    </row>
    <row r="21" spans="2:4" ht="18" customHeight="1">
      <c r="B21" s="9" t="s">
        <v>146</v>
      </c>
      <c r="C21" s="7" t="s">
        <v>137</v>
      </c>
      <c r="D21" s="8">
        <v>1</v>
      </c>
    </row>
    <row r="22" spans="2:4" ht="18" customHeight="1">
      <c r="B22" s="9" t="s">
        <v>147</v>
      </c>
      <c r="C22" s="7" t="s">
        <v>138</v>
      </c>
      <c r="D22" s="8">
        <v>3</v>
      </c>
    </row>
    <row r="23" spans="2:4" ht="18" customHeight="1">
      <c r="B23" s="9" t="s">
        <v>148</v>
      </c>
      <c r="C23" s="7" t="s">
        <v>139</v>
      </c>
      <c r="D23" s="8">
        <v>1</v>
      </c>
    </row>
    <row r="24" spans="2:4" ht="18.75" customHeight="1">
      <c r="B24" s="9">
        <v>2</v>
      </c>
      <c r="C24" s="7" t="s">
        <v>180</v>
      </c>
      <c r="D24" s="36">
        <v>707210.84</v>
      </c>
    </row>
    <row r="25" spans="2:4" ht="24.75" customHeight="1">
      <c r="B25" s="9" t="s">
        <v>10</v>
      </c>
      <c r="C25" s="7" t="s">
        <v>140</v>
      </c>
      <c r="D25" s="37">
        <v>246694.19</v>
      </c>
    </row>
    <row r="26" spans="2:4" ht="24.75" customHeight="1">
      <c r="B26" s="9" t="s">
        <v>11</v>
      </c>
      <c r="C26" s="7" t="s">
        <v>137</v>
      </c>
      <c r="D26" s="37">
        <v>135873.94</v>
      </c>
    </row>
    <row r="27" spans="2:4" ht="22.5" customHeight="1">
      <c r="B27" s="9" t="s">
        <v>12</v>
      </c>
      <c r="C27" s="7" t="s">
        <v>138</v>
      </c>
      <c r="D27" s="37">
        <v>277635.21</v>
      </c>
    </row>
    <row r="28" spans="2:4" ht="18.75" customHeight="1">
      <c r="B28" s="9" t="s">
        <v>149</v>
      </c>
      <c r="C28" s="7" t="s">
        <v>139</v>
      </c>
      <c r="D28" s="37">
        <v>47007.5</v>
      </c>
    </row>
    <row r="29" spans="2:4" ht="18.75" customHeight="1">
      <c r="B29" s="9" t="s">
        <v>150</v>
      </c>
      <c r="C29" s="7" t="s">
        <v>7</v>
      </c>
      <c r="D29" s="37">
        <v>707210.84</v>
      </c>
    </row>
    <row r="30" ht="18.75">
      <c r="B30" s="6"/>
    </row>
    <row r="31" spans="3:4" ht="19.5" customHeight="1">
      <c r="C31" s="48" t="s">
        <v>159</v>
      </c>
      <c r="D31" s="49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H84" sqref="H84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50" t="s">
        <v>134</v>
      </c>
      <c r="D2" s="51"/>
      <c r="E2" s="51"/>
      <c r="F2" s="51"/>
      <c r="G2" s="51"/>
    </row>
    <row r="3" spans="3:7" ht="12.75">
      <c r="C3" s="50" t="s">
        <v>190</v>
      </c>
      <c r="D3" s="50"/>
      <c r="E3" s="50"/>
      <c r="F3" s="49"/>
      <c r="G3" s="49"/>
    </row>
    <row r="4" ht="12.75">
      <c r="F4" t="s">
        <v>83</v>
      </c>
    </row>
    <row r="5" spans="2:9" ht="66" customHeight="1">
      <c r="B5" s="14" t="s">
        <v>13</v>
      </c>
      <c r="C5" s="14" t="s">
        <v>14</v>
      </c>
      <c r="D5" s="15" t="s">
        <v>184</v>
      </c>
      <c r="E5" s="15" t="s">
        <v>87</v>
      </c>
      <c r="F5" s="15" t="s">
        <v>88</v>
      </c>
      <c r="G5" s="15" t="s">
        <v>15</v>
      </c>
      <c r="H5" s="15" t="s">
        <v>185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79</v>
      </c>
      <c r="D7" s="31">
        <f>SUM(D8+D12+D13+D20+D22+D27)</f>
        <v>2781100</v>
      </c>
      <c r="E7" s="31">
        <f>SUM(E8+E12+E13+E20+E22)</f>
        <v>802886.3</v>
      </c>
      <c r="F7" s="31">
        <f aca="true" t="shared" si="0" ref="F7:F12">SUM(E7/D7*100)</f>
        <v>28.869379022688868</v>
      </c>
      <c r="G7" s="31">
        <f>SUM(E7-D7)</f>
        <v>-1978213.7</v>
      </c>
      <c r="H7" s="31">
        <v>36.91</v>
      </c>
    </row>
    <row r="8" spans="2:8" ht="12.75">
      <c r="B8" s="19" t="s">
        <v>17</v>
      </c>
      <c r="C8" s="19" t="s">
        <v>18</v>
      </c>
      <c r="D8" s="31">
        <f>SUM(D9)</f>
        <v>28400</v>
      </c>
      <c r="E8" s="31">
        <f>SUM(E9)</f>
        <v>22519.07</v>
      </c>
      <c r="F8" s="31">
        <f t="shared" si="0"/>
        <v>79.2925</v>
      </c>
      <c r="G8" s="31">
        <f aca="true" t="shared" si="1" ref="G8:G87">SUM(E8-D8)</f>
        <v>-5880.93</v>
      </c>
      <c r="H8" s="31">
        <v>62.36</v>
      </c>
    </row>
    <row r="9" spans="2:8" ht="12.75">
      <c r="B9" s="19" t="s">
        <v>19</v>
      </c>
      <c r="C9" s="19" t="s">
        <v>20</v>
      </c>
      <c r="D9" s="31">
        <f>D10+D11</f>
        <v>28400</v>
      </c>
      <c r="E9" s="31">
        <f>E10+E11</f>
        <v>22519.07</v>
      </c>
      <c r="F9" s="31">
        <f t="shared" si="0"/>
        <v>79.2925</v>
      </c>
      <c r="G9" s="31">
        <f>G10+G11</f>
        <v>-5880.93</v>
      </c>
      <c r="H9" s="31">
        <v>62.36</v>
      </c>
    </row>
    <row r="10" spans="2:8" ht="52.5" customHeight="1">
      <c r="B10" s="16" t="s">
        <v>151</v>
      </c>
      <c r="C10" s="24" t="s">
        <v>101</v>
      </c>
      <c r="D10" s="38">
        <v>28400</v>
      </c>
      <c r="E10" s="39">
        <v>22519.07</v>
      </c>
      <c r="F10" s="32">
        <f t="shared" si="0"/>
        <v>79.2925</v>
      </c>
      <c r="G10" s="32">
        <f t="shared" si="1"/>
        <v>-5880.93</v>
      </c>
      <c r="H10" s="32">
        <v>62.36</v>
      </c>
    </row>
    <row r="11" spans="2:8" ht="68.25" customHeight="1" hidden="1">
      <c r="B11" s="16" t="s">
        <v>160</v>
      </c>
      <c r="C11" s="24" t="s">
        <v>161</v>
      </c>
      <c r="D11" s="38"/>
      <c r="E11" s="39">
        <v>0</v>
      </c>
      <c r="F11" s="32" t="e">
        <f t="shared" si="0"/>
        <v>#DIV/0!</v>
      </c>
      <c r="G11" s="32">
        <f t="shared" si="1"/>
        <v>0</v>
      </c>
      <c r="H11" s="32">
        <v>0</v>
      </c>
    </row>
    <row r="12" spans="2:8" ht="21" customHeight="1">
      <c r="B12" s="17" t="s">
        <v>152</v>
      </c>
      <c r="C12" s="33" t="s">
        <v>153</v>
      </c>
      <c r="D12" s="40">
        <v>58100</v>
      </c>
      <c r="E12" s="41">
        <v>185722.85</v>
      </c>
      <c r="F12" s="32">
        <f t="shared" si="0"/>
        <v>319.6606712564544</v>
      </c>
      <c r="G12" s="32">
        <f t="shared" si="1"/>
        <v>127622.85</v>
      </c>
      <c r="H12" s="31">
        <v>135.28</v>
      </c>
    </row>
    <row r="13" spans="2:8" ht="20.25" customHeight="1">
      <c r="B13" s="17" t="s">
        <v>34</v>
      </c>
      <c r="C13" s="26" t="s">
        <v>80</v>
      </c>
      <c r="D13" s="31">
        <f>SUM(D14+D16)</f>
        <v>1335600</v>
      </c>
      <c r="E13" s="31">
        <f>SUM(E14+E16)</f>
        <v>588110.38</v>
      </c>
      <c r="F13" s="31">
        <f aca="true" t="shared" si="2" ref="F13:F34">SUM(E13/D13*100)</f>
        <v>44.03342168313866</v>
      </c>
      <c r="G13" s="31">
        <f t="shared" si="1"/>
        <v>-747489.62</v>
      </c>
      <c r="H13" s="31">
        <v>50.33</v>
      </c>
    </row>
    <row r="14" spans="2:8" ht="17.25" customHeight="1">
      <c r="B14" s="17" t="s">
        <v>81</v>
      </c>
      <c r="C14" s="26" t="s">
        <v>82</v>
      </c>
      <c r="D14" s="31">
        <f>SUM(D15)</f>
        <v>80500</v>
      </c>
      <c r="E14" s="31">
        <f>SUM(E15)</f>
        <v>48509.27</v>
      </c>
      <c r="F14" s="31">
        <f t="shared" si="2"/>
        <v>60.25996273291925</v>
      </c>
      <c r="G14" s="31">
        <f t="shared" si="1"/>
        <v>-31990.730000000003</v>
      </c>
      <c r="H14" s="31">
        <v>24.85</v>
      </c>
    </row>
    <row r="15" spans="2:8" ht="30" customHeight="1">
      <c r="B15" s="16" t="s">
        <v>26</v>
      </c>
      <c r="C15" s="24" t="s">
        <v>21</v>
      </c>
      <c r="D15" s="38">
        <v>80500</v>
      </c>
      <c r="E15" s="39">
        <v>48509.27</v>
      </c>
      <c r="F15" s="32">
        <f t="shared" si="2"/>
        <v>60.25996273291925</v>
      </c>
      <c r="G15" s="32">
        <f t="shared" si="1"/>
        <v>-31990.730000000003</v>
      </c>
      <c r="H15" s="32">
        <v>24.85</v>
      </c>
    </row>
    <row r="16" spans="2:8" ht="18.75" customHeight="1">
      <c r="B16" s="17" t="s">
        <v>35</v>
      </c>
      <c r="C16" s="26" t="s">
        <v>36</v>
      </c>
      <c r="D16" s="31">
        <f>SUM(D17+D18)</f>
        <v>1255100</v>
      </c>
      <c r="E16" s="31">
        <f>SUM(E17+E18+E19)</f>
        <v>539601.11</v>
      </c>
      <c r="F16" s="31">
        <f t="shared" si="2"/>
        <v>42.992678671022226</v>
      </c>
      <c r="G16" s="31">
        <f t="shared" si="1"/>
        <v>-715498.89</v>
      </c>
      <c r="H16" s="31">
        <v>51.19</v>
      </c>
    </row>
    <row r="17" spans="2:8" ht="30.75" customHeight="1">
      <c r="B17" s="16" t="s">
        <v>110</v>
      </c>
      <c r="C17" s="24" t="s">
        <v>113</v>
      </c>
      <c r="D17" s="38">
        <v>727700</v>
      </c>
      <c r="E17" s="39">
        <v>407770.91</v>
      </c>
      <c r="F17" s="32">
        <f t="shared" si="2"/>
        <v>56.035579222206955</v>
      </c>
      <c r="G17" s="32">
        <f t="shared" si="1"/>
        <v>-319929.09</v>
      </c>
      <c r="H17" s="32">
        <v>79.48</v>
      </c>
    </row>
    <row r="18" spans="2:8" ht="30.75" customHeight="1">
      <c r="B18" s="16" t="s">
        <v>111</v>
      </c>
      <c r="C18" s="24" t="s">
        <v>112</v>
      </c>
      <c r="D18" s="38">
        <v>527400</v>
      </c>
      <c r="E18" s="39">
        <v>131830.2</v>
      </c>
      <c r="F18" s="32">
        <f t="shared" si="2"/>
        <v>24.996245733788395</v>
      </c>
      <c r="G18" s="32">
        <f t="shared" si="1"/>
        <v>-395569.8</v>
      </c>
      <c r="H18" s="32">
        <v>12.52</v>
      </c>
    </row>
    <row r="19" spans="2:8" ht="30.75" customHeight="1" hidden="1">
      <c r="B19" s="16" t="s">
        <v>119</v>
      </c>
      <c r="C19" s="24" t="s">
        <v>120</v>
      </c>
      <c r="D19" s="38"/>
      <c r="E19" s="39">
        <v>0</v>
      </c>
      <c r="F19" s="32" t="e">
        <f t="shared" si="2"/>
        <v>#DIV/0!</v>
      </c>
      <c r="G19" s="32">
        <f t="shared" si="1"/>
        <v>0</v>
      </c>
      <c r="H19" s="32">
        <v>0</v>
      </c>
    </row>
    <row r="20" spans="2:8" ht="18" hidden="1">
      <c r="B20" s="17" t="s">
        <v>32</v>
      </c>
      <c r="C20" s="26" t="s">
        <v>33</v>
      </c>
      <c r="D20" s="31">
        <f>SUM(D21)</f>
        <v>0</v>
      </c>
      <c r="E20" s="31">
        <f>SUM(E21)</f>
        <v>0</v>
      </c>
      <c r="F20" s="31" t="e">
        <f t="shared" si="2"/>
        <v>#DIV/0!</v>
      </c>
      <c r="G20" s="31">
        <f t="shared" si="1"/>
        <v>0</v>
      </c>
      <c r="H20" s="31">
        <v>0</v>
      </c>
    </row>
    <row r="21" spans="2:8" ht="53.25" customHeight="1" hidden="1">
      <c r="B21" s="16" t="s">
        <v>27</v>
      </c>
      <c r="C21" s="24" t="s">
        <v>22</v>
      </c>
      <c r="D21" s="38">
        <v>0</v>
      </c>
      <c r="E21" s="39">
        <v>0</v>
      </c>
      <c r="F21" s="32" t="e">
        <f t="shared" si="2"/>
        <v>#DIV/0!</v>
      </c>
      <c r="G21" s="32">
        <f t="shared" si="1"/>
        <v>0</v>
      </c>
      <c r="H21" s="32">
        <v>0</v>
      </c>
    </row>
    <row r="22" spans="2:8" ht="27.75" customHeight="1">
      <c r="B22" s="17" t="s">
        <v>37</v>
      </c>
      <c r="C22" s="26" t="s">
        <v>38</v>
      </c>
      <c r="D22" s="31">
        <f>D23</f>
        <v>8700</v>
      </c>
      <c r="E22" s="31">
        <f>E23</f>
        <v>6534</v>
      </c>
      <c r="F22" s="31">
        <f t="shared" si="2"/>
        <v>75.10344827586208</v>
      </c>
      <c r="G22" s="31">
        <f t="shared" si="1"/>
        <v>-2166</v>
      </c>
      <c r="H22" s="31">
        <v>1.58</v>
      </c>
    </row>
    <row r="23" spans="2:8" ht="55.5" customHeight="1">
      <c r="B23" s="20" t="s">
        <v>39</v>
      </c>
      <c r="C23" s="26" t="s">
        <v>84</v>
      </c>
      <c r="D23" s="31">
        <f>D24+D26</f>
        <v>8700</v>
      </c>
      <c r="E23" s="31">
        <f>E24+E26</f>
        <v>6534</v>
      </c>
      <c r="F23" s="31">
        <f>SUM(E23/D23*100)</f>
        <v>75.10344827586208</v>
      </c>
      <c r="G23" s="31">
        <f>SUM(E23-D23)</f>
        <v>-2166</v>
      </c>
      <c r="H23" s="31">
        <v>1.58</v>
      </c>
    </row>
    <row r="24" spans="2:8" ht="55.5" customHeight="1" hidden="1">
      <c r="B24" s="16" t="s">
        <v>172</v>
      </c>
      <c r="C24" s="24" t="s">
        <v>174</v>
      </c>
      <c r="D24" s="45">
        <v>0</v>
      </c>
      <c r="E24" s="45">
        <v>0</v>
      </c>
      <c r="F24" s="32" t="e">
        <f t="shared" si="2"/>
        <v>#DIV/0!</v>
      </c>
      <c r="G24" s="32">
        <f t="shared" si="1"/>
        <v>0</v>
      </c>
      <c r="H24" s="45">
        <v>0</v>
      </c>
    </row>
    <row r="25" spans="2:8" ht="56.25" customHeight="1" hidden="1">
      <c r="B25" s="16" t="s">
        <v>173</v>
      </c>
      <c r="C25" s="24" t="s">
        <v>175</v>
      </c>
      <c r="D25" s="45">
        <v>0</v>
      </c>
      <c r="E25" s="45">
        <v>0</v>
      </c>
      <c r="F25" s="32" t="e">
        <f t="shared" si="2"/>
        <v>#DIV/0!</v>
      </c>
      <c r="G25" s="32">
        <f t="shared" si="1"/>
        <v>0</v>
      </c>
      <c r="H25" s="45" t="s">
        <v>186</v>
      </c>
    </row>
    <row r="26" spans="2:8" ht="30" customHeight="1">
      <c r="B26" s="16" t="s">
        <v>28</v>
      </c>
      <c r="C26" s="24" t="s">
        <v>85</v>
      </c>
      <c r="D26" s="38">
        <v>8700</v>
      </c>
      <c r="E26" s="39">
        <v>6534</v>
      </c>
      <c r="F26" s="32">
        <f t="shared" si="2"/>
        <v>75.10344827586208</v>
      </c>
      <c r="G26" s="32">
        <f t="shared" si="1"/>
        <v>-2166</v>
      </c>
      <c r="H26" s="32">
        <v>75.1</v>
      </c>
    </row>
    <row r="27" spans="1:8" ht="30" customHeight="1">
      <c r="A27" t="s">
        <v>162</v>
      </c>
      <c r="B27" s="17"/>
      <c r="C27" s="26" t="s">
        <v>163</v>
      </c>
      <c r="D27" s="40">
        <f>D28</f>
        <v>1350300</v>
      </c>
      <c r="E27" s="40">
        <f>E28</f>
        <v>0</v>
      </c>
      <c r="F27" s="31">
        <f t="shared" si="2"/>
        <v>0</v>
      </c>
      <c r="G27" s="31">
        <f t="shared" si="1"/>
        <v>-1350300</v>
      </c>
      <c r="H27" s="31">
        <v>0</v>
      </c>
    </row>
    <row r="28" spans="2:8" ht="44.25" customHeight="1">
      <c r="B28" s="16" t="s">
        <v>164</v>
      </c>
      <c r="C28" s="24" t="s">
        <v>165</v>
      </c>
      <c r="D28" s="38">
        <v>1350300</v>
      </c>
      <c r="E28" s="39">
        <v>0</v>
      </c>
      <c r="F28" s="32">
        <f t="shared" si="2"/>
        <v>0</v>
      </c>
      <c r="G28" s="32">
        <f t="shared" si="1"/>
        <v>-1350300</v>
      </c>
      <c r="H28" s="32">
        <v>0</v>
      </c>
    </row>
    <row r="29" spans="2:8" ht="18">
      <c r="B29" s="17" t="s">
        <v>16</v>
      </c>
      <c r="C29" s="26" t="s">
        <v>40</v>
      </c>
      <c r="D29" s="31">
        <f>SUM(D7)</f>
        <v>2781100</v>
      </c>
      <c r="E29" s="31">
        <f>SUM(E7)</f>
        <v>802886.3</v>
      </c>
      <c r="F29" s="31">
        <f t="shared" si="2"/>
        <v>28.869379022688868</v>
      </c>
      <c r="G29" s="31">
        <f t="shared" si="1"/>
        <v>-1978213.7</v>
      </c>
      <c r="H29" s="31">
        <v>36.91</v>
      </c>
    </row>
    <row r="30" spans="2:8" ht="18" customHeight="1">
      <c r="B30" s="17" t="s">
        <v>41</v>
      </c>
      <c r="C30" s="26" t="s">
        <v>42</v>
      </c>
      <c r="D30" s="31">
        <f>SUM(D31+D34+D39+D42+D47)</f>
        <v>1394681</v>
      </c>
      <c r="E30" s="31">
        <f>SUM(E31+E34+E39+E42+E47)</f>
        <v>510073.33</v>
      </c>
      <c r="F30" s="31">
        <f t="shared" si="2"/>
        <v>36.572759648980664</v>
      </c>
      <c r="G30" s="31">
        <f t="shared" si="1"/>
        <v>-884607.6699999999</v>
      </c>
      <c r="H30" s="31">
        <v>72.75</v>
      </c>
    </row>
    <row r="31" spans="2:8" ht="15.75" customHeight="1" hidden="1">
      <c r="B31" s="17" t="s">
        <v>46</v>
      </c>
      <c r="C31" s="26" t="s">
        <v>43</v>
      </c>
      <c r="D31" s="31">
        <f>SUM(D32:D33)</f>
        <v>0</v>
      </c>
      <c r="E31" s="31">
        <f>SUM(E32:E33)</f>
        <v>0</v>
      </c>
      <c r="F31" s="31" t="e">
        <f t="shared" si="2"/>
        <v>#DIV/0!</v>
      </c>
      <c r="G31" s="31">
        <f t="shared" si="1"/>
        <v>0</v>
      </c>
      <c r="H31" s="31">
        <v>0</v>
      </c>
    </row>
    <row r="32" spans="2:8" ht="18.75" customHeight="1" hidden="1">
      <c r="B32" s="16" t="s">
        <v>29</v>
      </c>
      <c r="C32" s="24" t="s">
        <v>23</v>
      </c>
      <c r="D32" s="42">
        <v>0</v>
      </c>
      <c r="E32" s="43">
        <v>0</v>
      </c>
      <c r="F32" s="32" t="e">
        <f t="shared" si="2"/>
        <v>#DIV/0!</v>
      </c>
      <c r="G32" s="32">
        <f t="shared" si="1"/>
        <v>0</v>
      </c>
      <c r="H32" s="32">
        <v>0</v>
      </c>
    </row>
    <row r="33" spans="2:8" ht="28.5" customHeight="1" hidden="1">
      <c r="B33" s="16" t="s">
        <v>30</v>
      </c>
      <c r="C33" s="27" t="s">
        <v>24</v>
      </c>
      <c r="D33" s="42">
        <v>0</v>
      </c>
      <c r="E33" s="43">
        <v>0</v>
      </c>
      <c r="F33" s="32" t="e">
        <f t="shared" si="2"/>
        <v>#DIV/0!</v>
      </c>
      <c r="G33" s="32">
        <f t="shared" si="1"/>
        <v>0</v>
      </c>
      <c r="H33" s="32">
        <v>0</v>
      </c>
    </row>
    <row r="34" spans="2:8" ht="17.25" customHeight="1" hidden="1">
      <c r="B34" s="17" t="s">
        <v>47</v>
      </c>
      <c r="C34" s="28" t="s">
        <v>48</v>
      </c>
      <c r="D34" s="31">
        <f>SUM(D35+D38)</f>
        <v>0</v>
      </c>
      <c r="E34" s="31">
        <f>SUM(E35+E38)</f>
        <v>0</v>
      </c>
      <c r="F34" s="31" t="e">
        <f t="shared" si="2"/>
        <v>#DIV/0!</v>
      </c>
      <c r="G34" s="31">
        <f t="shared" si="1"/>
        <v>0</v>
      </c>
      <c r="H34" s="31"/>
    </row>
    <row r="35" spans="2:8" ht="19.5" customHeight="1" hidden="1">
      <c r="B35" s="21" t="s">
        <v>31</v>
      </c>
      <c r="C35" s="25" t="s">
        <v>49</v>
      </c>
      <c r="D35" s="31">
        <f>SUM(D36:D37)</f>
        <v>0</v>
      </c>
      <c r="E35" s="31">
        <v>0</v>
      </c>
      <c r="F35" s="31">
        <v>0</v>
      </c>
      <c r="G35" s="31">
        <f t="shared" si="1"/>
        <v>0</v>
      </c>
      <c r="H35" s="31"/>
    </row>
    <row r="36" spans="2:8" ht="27" customHeight="1" hidden="1">
      <c r="B36" s="16" t="s">
        <v>31</v>
      </c>
      <c r="C36" s="24" t="s">
        <v>99</v>
      </c>
      <c r="D36" s="44"/>
      <c r="E36" s="44"/>
      <c r="F36" s="32"/>
      <c r="G36" s="32">
        <f t="shared" si="1"/>
        <v>0</v>
      </c>
      <c r="H36" s="32"/>
    </row>
    <row r="37" spans="2:8" ht="30.75" customHeight="1" hidden="1">
      <c r="B37" s="16" t="s">
        <v>31</v>
      </c>
      <c r="C37" s="24" t="s">
        <v>100</v>
      </c>
      <c r="D37" s="44"/>
      <c r="E37" s="44"/>
      <c r="F37" s="32"/>
      <c r="G37" s="32">
        <f t="shared" si="1"/>
        <v>0</v>
      </c>
      <c r="H37" s="32"/>
    </row>
    <row r="38" spans="2:8" ht="28.5" customHeight="1" hidden="1">
      <c r="B38" s="16"/>
      <c r="C38" s="24" t="s">
        <v>98</v>
      </c>
      <c r="D38" s="44">
        <v>0</v>
      </c>
      <c r="E38" s="44"/>
      <c r="F38" s="32"/>
      <c r="G38" s="32"/>
      <c r="H38" s="32"/>
    </row>
    <row r="39" spans="2:8" ht="20.25" customHeight="1">
      <c r="B39" s="17" t="s">
        <v>45</v>
      </c>
      <c r="C39" s="25" t="s">
        <v>44</v>
      </c>
      <c r="D39" s="31">
        <f>SUM(D40:D41)</f>
        <v>63999</v>
      </c>
      <c r="E39" s="31">
        <f>SUM(E40:E41)</f>
        <v>47999.25</v>
      </c>
      <c r="F39" s="31">
        <f aca="true" t="shared" si="3" ref="F39:F49">SUM(E39/D39*100)</f>
        <v>75</v>
      </c>
      <c r="G39" s="31">
        <f t="shared" si="1"/>
        <v>-15999.75</v>
      </c>
      <c r="H39" s="31">
        <v>75</v>
      </c>
    </row>
    <row r="40" spans="2:8" ht="29.25" customHeight="1">
      <c r="B40" s="16" t="s">
        <v>179</v>
      </c>
      <c r="C40" s="24" t="s">
        <v>25</v>
      </c>
      <c r="D40" s="44">
        <v>63999</v>
      </c>
      <c r="E40" s="44">
        <v>47999.25</v>
      </c>
      <c r="F40" s="32">
        <f t="shared" si="3"/>
        <v>75</v>
      </c>
      <c r="G40" s="32">
        <f t="shared" si="1"/>
        <v>-15999.75</v>
      </c>
      <c r="H40" s="32">
        <v>75</v>
      </c>
    </row>
    <row r="41" spans="2:8" ht="38.25" customHeight="1" hidden="1">
      <c r="B41" s="16" t="s">
        <v>179</v>
      </c>
      <c r="C41" s="24" t="s">
        <v>114</v>
      </c>
      <c r="D41" s="44">
        <v>0</v>
      </c>
      <c r="E41" s="44">
        <v>0</v>
      </c>
      <c r="F41" s="32" t="e">
        <f t="shared" si="3"/>
        <v>#DIV/0!</v>
      </c>
      <c r="G41" s="32">
        <f t="shared" si="1"/>
        <v>0</v>
      </c>
      <c r="H41" s="32">
        <v>100</v>
      </c>
    </row>
    <row r="42" spans="2:8" ht="18.75" customHeight="1">
      <c r="B42" s="17" t="s">
        <v>176</v>
      </c>
      <c r="C42" s="26" t="s">
        <v>154</v>
      </c>
      <c r="D42" s="31">
        <f>D43+D45</f>
        <v>1330682</v>
      </c>
      <c r="E42" s="31">
        <f>E43+E45</f>
        <v>462074.08</v>
      </c>
      <c r="F42" s="31">
        <f t="shared" si="3"/>
        <v>34.72460587878998</v>
      </c>
      <c r="G42" s="31">
        <f t="shared" si="1"/>
        <v>-868607.9199999999</v>
      </c>
      <c r="H42" s="31">
        <v>72.65</v>
      </c>
    </row>
    <row r="43" spans="2:8" ht="46.5" customHeight="1">
      <c r="B43" s="16" t="s">
        <v>177</v>
      </c>
      <c r="C43" s="24" t="s">
        <v>156</v>
      </c>
      <c r="D43" s="32">
        <f>D44</f>
        <v>1330682</v>
      </c>
      <c r="E43" s="32">
        <f>E44</f>
        <v>462074.08</v>
      </c>
      <c r="F43" s="32">
        <f t="shared" si="3"/>
        <v>34.72460587878998</v>
      </c>
      <c r="G43" s="32">
        <f t="shared" si="1"/>
        <v>-868607.9199999999</v>
      </c>
      <c r="H43" s="31">
        <v>72.65</v>
      </c>
    </row>
    <row r="44" spans="2:8" ht="52.5" customHeight="1">
      <c r="B44" s="16" t="s">
        <v>178</v>
      </c>
      <c r="C44" s="24" t="s">
        <v>155</v>
      </c>
      <c r="D44" s="44">
        <v>1330682</v>
      </c>
      <c r="E44" s="44">
        <v>462074.08</v>
      </c>
      <c r="F44" s="32">
        <f t="shared" si="3"/>
        <v>34.72460587878998</v>
      </c>
      <c r="G44" s="32">
        <f t="shared" si="1"/>
        <v>-868607.9199999999</v>
      </c>
      <c r="H44" s="32">
        <v>72.65</v>
      </c>
    </row>
    <row r="45" spans="2:8" ht="19.5" customHeight="1" hidden="1">
      <c r="B45" s="17" t="s">
        <v>116</v>
      </c>
      <c r="C45" s="26" t="s">
        <v>117</v>
      </c>
      <c r="D45" s="31">
        <f>D46</f>
        <v>0</v>
      </c>
      <c r="E45" s="31">
        <f>E46</f>
        <v>0</v>
      </c>
      <c r="F45" s="31" t="e">
        <f t="shared" si="3"/>
        <v>#DIV/0!</v>
      </c>
      <c r="G45" s="31">
        <f t="shared" si="1"/>
        <v>0</v>
      </c>
      <c r="H45" s="31">
        <v>0</v>
      </c>
    </row>
    <row r="46" spans="2:8" ht="28.5" customHeight="1" hidden="1">
      <c r="B46" s="16" t="s">
        <v>115</v>
      </c>
      <c r="C46" s="24" t="s">
        <v>118</v>
      </c>
      <c r="D46" s="44">
        <v>0</v>
      </c>
      <c r="E46" s="44">
        <v>0</v>
      </c>
      <c r="F46" s="32" t="e">
        <f t="shared" si="3"/>
        <v>#DIV/0!</v>
      </c>
      <c r="G46" s="32">
        <f t="shared" si="1"/>
        <v>0</v>
      </c>
      <c r="H46" s="32">
        <v>0</v>
      </c>
    </row>
    <row r="47" spans="2:8" ht="18" customHeight="1" hidden="1">
      <c r="B47" s="17" t="s">
        <v>167</v>
      </c>
      <c r="C47" s="26" t="s">
        <v>168</v>
      </c>
      <c r="D47" s="31">
        <f>D48</f>
        <v>0</v>
      </c>
      <c r="E47" s="31">
        <f>E48</f>
        <v>0</v>
      </c>
      <c r="F47" s="31" t="e">
        <f t="shared" si="3"/>
        <v>#DIV/0!</v>
      </c>
      <c r="G47" s="31">
        <f t="shared" si="1"/>
        <v>0</v>
      </c>
      <c r="H47" s="31">
        <v>0</v>
      </c>
    </row>
    <row r="48" spans="2:8" ht="16.5" customHeight="1" hidden="1">
      <c r="B48" s="16" t="s">
        <v>166</v>
      </c>
      <c r="C48" s="24" t="s">
        <v>169</v>
      </c>
      <c r="D48" s="44">
        <v>0</v>
      </c>
      <c r="E48" s="44">
        <v>0</v>
      </c>
      <c r="F48" s="32" t="e">
        <f t="shared" si="3"/>
        <v>#DIV/0!</v>
      </c>
      <c r="G48" s="32">
        <f t="shared" si="1"/>
        <v>0</v>
      </c>
      <c r="H48" s="32">
        <v>0</v>
      </c>
    </row>
    <row r="49" spans="2:8" ht="18" customHeight="1">
      <c r="B49" s="17" t="s">
        <v>50</v>
      </c>
      <c r="C49" s="18" t="s">
        <v>51</v>
      </c>
      <c r="D49" s="31">
        <f>SUM(D29+D30)</f>
        <v>4175781</v>
      </c>
      <c r="E49" s="31">
        <f>SUM(E29+E30)</f>
        <v>1312959.6300000001</v>
      </c>
      <c r="F49" s="31">
        <f t="shared" si="3"/>
        <v>31.442253077927223</v>
      </c>
      <c r="G49" s="31">
        <f t="shared" si="1"/>
        <v>-2862821.37</v>
      </c>
      <c r="H49" s="31">
        <v>52.59</v>
      </c>
    </row>
    <row r="50" spans="2:8" ht="9.75" customHeight="1">
      <c r="B50" s="13"/>
      <c r="C50" s="13"/>
      <c r="D50" s="44"/>
      <c r="E50" s="44"/>
      <c r="F50" s="31"/>
      <c r="G50" s="31"/>
      <c r="H50" s="31"/>
    </row>
    <row r="51" spans="2:8" ht="12.75">
      <c r="B51" s="13"/>
      <c r="C51" s="23" t="s">
        <v>52</v>
      </c>
      <c r="D51" s="44"/>
      <c r="E51" s="44"/>
      <c r="F51" s="31"/>
      <c r="G51" s="31"/>
      <c r="H51" s="31"/>
    </row>
    <row r="52" spans="2:8" ht="12.75">
      <c r="B52" s="29" t="s">
        <v>54</v>
      </c>
      <c r="C52" s="30" t="s">
        <v>53</v>
      </c>
      <c r="D52" s="31">
        <f>D53+D54+D55+D56+D57</f>
        <v>1588336</v>
      </c>
      <c r="E52" s="31">
        <f>E53+E54+E55+E57</f>
        <v>1148237.67</v>
      </c>
      <c r="F52" s="31">
        <f aca="true" t="shared" si="4" ref="F52:F84">SUM(E52/D52*100)</f>
        <v>72.29186204933968</v>
      </c>
      <c r="G52" s="31">
        <f t="shared" si="1"/>
        <v>-440098.3300000001</v>
      </c>
      <c r="H52" s="31">
        <v>71.13</v>
      </c>
    </row>
    <row r="53" spans="2:8" ht="12.75">
      <c r="B53" s="34" t="s">
        <v>130</v>
      </c>
      <c r="C53" s="35" t="s">
        <v>131</v>
      </c>
      <c r="D53" s="32">
        <v>431000</v>
      </c>
      <c r="E53" s="32">
        <v>319987.85</v>
      </c>
      <c r="F53" s="32">
        <f t="shared" si="4"/>
        <v>74.24312064965196</v>
      </c>
      <c r="G53" s="31">
        <f t="shared" si="1"/>
        <v>-111012.15000000002</v>
      </c>
      <c r="H53" s="32">
        <v>79.87</v>
      </c>
    </row>
    <row r="54" spans="2:8" ht="16.5" customHeight="1">
      <c r="B54" s="22" t="s">
        <v>55</v>
      </c>
      <c r="C54" s="23" t="s">
        <v>171</v>
      </c>
      <c r="D54" s="44">
        <v>1112036</v>
      </c>
      <c r="E54" s="44">
        <v>792949.82</v>
      </c>
      <c r="F54" s="32">
        <f t="shared" si="4"/>
        <v>71.30612857857119</v>
      </c>
      <c r="G54" s="32">
        <f t="shared" si="1"/>
        <v>-319086.18000000005</v>
      </c>
      <c r="H54" s="32">
        <v>68.44</v>
      </c>
    </row>
    <row r="55" spans="2:8" ht="15" customHeight="1">
      <c r="B55" s="22" t="s">
        <v>129</v>
      </c>
      <c r="C55" s="23" t="s">
        <v>132</v>
      </c>
      <c r="D55" s="44">
        <v>35300</v>
      </c>
      <c r="E55" s="44">
        <v>35300</v>
      </c>
      <c r="F55" s="32">
        <f t="shared" si="4"/>
        <v>100</v>
      </c>
      <c r="G55" s="32">
        <f t="shared" si="1"/>
        <v>0</v>
      </c>
      <c r="H55" s="32">
        <v>100</v>
      </c>
    </row>
    <row r="56" spans="2:8" ht="15" customHeight="1">
      <c r="B56" s="22" t="s">
        <v>181</v>
      </c>
      <c r="C56" s="23" t="s">
        <v>182</v>
      </c>
      <c r="D56" s="44">
        <v>0</v>
      </c>
      <c r="E56" s="44">
        <v>0</v>
      </c>
      <c r="F56" s="32" t="e">
        <f t="shared" si="4"/>
        <v>#DIV/0!</v>
      </c>
      <c r="G56" s="32">
        <f t="shared" si="1"/>
        <v>0</v>
      </c>
      <c r="H56" s="32">
        <v>50</v>
      </c>
    </row>
    <row r="57" spans="2:8" ht="19.5" customHeight="1">
      <c r="B57" s="22" t="s">
        <v>127</v>
      </c>
      <c r="C57" s="30" t="s">
        <v>93</v>
      </c>
      <c r="D57" s="31">
        <v>10000</v>
      </c>
      <c r="E57" s="31">
        <v>0</v>
      </c>
      <c r="F57" s="31">
        <v>0</v>
      </c>
      <c r="G57" s="31">
        <f t="shared" si="1"/>
        <v>-10000</v>
      </c>
      <c r="H57" s="31">
        <v>0</v>
      </c>
    </row>
    <row r="58" spans="2:8" ht="12.75">
      <c r="B58" s="29" t="s">
        <v>56</v>
      </c>
      <c r="C58" s="30" t="s">
        <v>57</v>
      </c>
      <c r="D58" s="31">
        <f>SUM(D59)</f>
        <v>63999</v>
      </c>
      <c r="E58" s="31">
        <f>SUM(E59)</f>
        <v>47999.25</v>
      </c>
      <c r="F58" s="31">
        <f t="shared" si="4"/>
        <v>75</v>
      </c>
      <c r="G58" s="31">
        <f t="shared" si="1"/>
        <v>-15999.75</v>
      </c>
      <c r="H58" s="31">
        <v>67.77</v>
      </c>
    </row>
    <row r="59" spans="2:8" ht="12.75">
      <c r="B59" s="22" t="s">
        <v>58</v>
      </c>
      <c r="C59" s="23" t="s">
        <v>59</v>
      </c>
      <c r="D59" s="44">
        <v>63999</v>
      </c>
      <c r="E59" s="44">
        <v>47999.25</v>
      </c>
      <c r="F59" s="32">
        <f t="shared" si="4"/>
        <v>75</v>
      </c>
      <c r="G59" s="32">
        <f t="shared" si="1"/>
        <v>-15999.75</v>
      </c>
      <c r="H59" s="32">
        <v>67.77</v>
      </c>
    </row>
    <row r="60" spans="2:8" ht="12.75">
      <c r="B60" s="29" t="s">
        <v>106</v>
      </c>
      <c r="C60" s="30" t="s">
        <v>94</v>
      </c>
      <c r="D60" s="31">
        <f>D61</f>
        <v>1877.66</v>
      </c>
      <c r="E60" s="31">
        <f>E61</f>
        <v>0</v>
      </c>
      <c r="F60" s="31">
        <f t="shared" si="4"/>
        <v>0</v>
      </c>
      <c r="G60" s="31">
        <f t="shared" si="1"/>
        <v>-1877.66</v>
      </c>
      <c r="H60" s="31">
        <v>0</v>
      </c>
    </row>
    <row r="61" spans="2:8" ht="12.75">
      <c r="B61" s="22" t="s">
        <v>106</v>
      </c>
      <c r="C61" s="23" t="s">
        <v>95</v>
      </c>
      <c r="D61" s="44">
        <v>1877.66</v>
      </c>
      <c r="E61" s="44">
        <v>0</v>
      </c>
      <c r="F61" s="32">
        <f t="shared" si="4"/>
        <v>0</v>
      </c>
      <c r="G61" s="31">
        <f t="shared" si="1"/>
        <v>-1877.66</v>
      </c>
      <c r="H61" s="32">
        <v>0</v>
      </c>
    </row>
    <row r="62" spans="2:8" ht="12.75">
      <c r="B62" s="29" t="s">
        <v>107</v>
      </c>
      <c r="C62" s="30" t="s">
        <v>89</v>
      </c>
      <c r="D62" s="31">
        <f>D63</f>
        <v>29800</v>
      </c>
      <c r="E62" s="31">
        <f>E63</f>
        <v>5816</v>
      </c>
      <c r="F62" s="31">
        <f t="shared" si="4"/>
        <v>19.516778523489933</v>
      </c>
      <c r="G62" s="31">
        <f t="shared" si="1"/>
        <v>-23984</v>
      </c>
      <c r="H62" s="31">
        <v>6.1</v>
      </c>
    </row>
    <row r="63" spans="2:8" ht="12.75">
      <c r="B63" s="22" t="s">
        <v>107</v>
      </c>
      <c r="C63" s="23" t="s">
        <v>90</v>
      </c>
      <c r="D63" s="44">
        <v>29800</v>
      </c>
      <c r="E63" s="44">
        <v>5816</v>
      </c>
      <c r="F63" s="32">
        <f t="shared" si="4"/>
        <v>19.516778523489933</v>
      </c>
      <c r="G63" s="32">
        <f t="shared" si="1"/>
        <v>-23984</v>
      </c>
      <c r="H63" s="32">
        <v>6.1</v>
      </c>
    </row>
    <row r="64" spans="2:8" ht="12.75">
      <c r="B64" s="29" t="s">
        <v>121</v>
      </c>
      <c r="C64" s="30" t="s">
        <v>124</v>
      </c>
      <c r="D64" s="31">
        <f>D65+D66+D67+D70</f>
        <v>1386282</v>
      </c>
      <c r="E64" s="31">
        <f>E65+E66+E67+E70</f>
        <v>957192.3</v>
      </c>
      <c r="F64" s="32">
        <f t="shared" si="4"/>
        <v>69.0474448921648</v>
      </c>
      <c r="G64" s="32">
        <f t="shared" si="1"/>
        <v>-429089.69999999995</v>
      </c>
      <c r="H64" s="31">
        <v>59.75</v>
      </c>
    </row>
    <row r="65" spans="2:8" ht="12.75">
      <c r="B65" s="22" t="s">
        <v>122</v>
      </c>
      <c r="C65" s="23" t="s">
        <v>125</v>
      </c>
      <c r="D65" s="44">
        <v>0</v>
      </c>
      <c r="E65" s="44">
        <v>0</v>
      </c>
      <c r="F65" s="32" t="e">
        <f t="shared" si="4"/>
        <v>#DIV/0!</v>
      </c>
      <c r="G65" s="32">
        <f t="shared" si="1"/>
        <v>0</v>
      </c>
      <c r="H65" s="32">
        <v>0</v>
      </c>
    </row>
    <row r="66" spans="2:8" ht="12.75">
      <c r="B66" s="22" t="s">
        <v>123</v>
      </c>
      <c r="C66" s="23" t="s">
        <v>126</v>
      </c>
      <c r="D66" s="44">
        <v>43200</v>
      </c>
      <c r="E66" s="44">
        <v>41760</v>
      </c>
      <c r="F66" s="32">
        <f t="shared" si="4"/>
        <v>96.66666666666667</v>
      </c>
      <c r="G66" s="32">
        <f t="shared" si="1"/>
        <v>-1440</v>
      </c>
      <c r="H66" s="32">
        <v>100</v>
      </c>
    </row>
    <row r="67" spans="2:8" ht="12.75">
      <c r="B67" s="29" t="s">
        <v>108</v>
      </c>
      <c r="C67" s="30" t="s">
        <v>102</v>
      </c>
      <c r="D67" s="31">
        <f>SUM(D68:D69)</f>
        <v>1330682</v>
      </c>
      <c r="E67" s="31">
        <f>SUM(E68:E69)</f>
        <v>905432.3</v>
      </c>
      <c r="F67" s="31">
        <f t="shared" si="4"/>
        <v>68.04272545957637</v>
      </c>
      <c r="G67" s="31">
        <f t="shared" si="1"/>
        <v>-425249.69999999995</v>
      </c>
      <c r="H67" s="31">
        <v>61.98</v>
      </c>
    </row>
    <row r="68" spans="2:8" ht="12.75">
      <c r="B68" s="22" t="s">
        <v>108</v>
      </c>
      <c r="C68" s="23" t="s">
        <v>183</v>
      </c>
      <c r="D68" s="44">
        <v>1330682</v>
      </c>
      <c r="E68" s="44">
        <v>905432.3</v>
      </c>
      <c r="F68" s="32">
        <f t="shared" si="4"/>
        <v>68.04272545957637</v>
      </c>
      <c r="G68" s="32">
        <f t="shared" si="1"/>
        <v>-425249.69999999995</v>
      </c>
      <c r="H68" s="32">
        <v>61.98</v>
      </c>
    </row>
    <row r="69" spans="2:8" ht="12.75" hidden="1">
      <c r="B69" s="22" t="s">
        <v>108</v>
      </c>
      <c r="C69" s="23" t="s">
        <v>103</v>
      </c>
      <c r="D69" s="44">
        <v>0</v>
      </c>
      <c r="E69" s="44">
        <v>0</v>
      </c>
      <c r="F69" s="32" t="e">
        <f t="shared" si="4"/>
        <v>#DIV/0!</v>
      </c>
      <c r="G69" s="32">
        <f t="shared" si="1"/>
        <v>0</v>
      </c>
      <c r="H69" s="32">
        <v>0</v>
      </c>
    </row>
    <row r="70" spans="2:8" ht="12.75">
      <c r="B70" s="29" t="s">
        <v>109</v>
      </c>
      <c r="C70" s="30" t="s">
        <v>96</v>
      </c>
      <c r="D70" s="31">
        <f>D71</f>
        <v>12400</v>
      </c>
      <c r="E70" s="31">
        <f>E71</f>
        <v>10000</v>
      </c>
      <c r="F70" s="31">
        <f t="shared" si="4"/>
        <v>80.64516129032258</v>
      </c>
      <c r="G70" s="31">
        <f t="shared" si="1"/>
        <v>-2400</v>
      </c>
      <c r="H70" s="31">
        <v>34.51</v>
      </c>
    </row>
    <row r="71" spans="2:8" ht="12.75">
      <c r="B71" s="22" t="s">
        <v>109</v>
      </c>
      <c r="C71" s="23" t="s">
        <v>157</v>
      </c>
      <c r="D71" s="44">
        <v>12400</v>
      </c>
      <c r="E71" s="44">
        <v>10000</v>
      </c>
      <c r="F71" s="32">
        <f t="shared" si="4"/>
        <v>80.64516129032258</v>
      </c>
      <c r="G71" s="32">
        <f t="shared" si="1"/>
        <v>-2400</v>
      </c>
      <c r="H71" s="32">
        <v>34.51</v>
      </c>
    </row>
    <row r="72" spans="2:8" ht="12.75">
      <c r="B72" s="29" t="s">
        <v>60</v>
      </c>
      <c r="C72" s="30" t="s">
        <v>61</v>
      </c>
      <c r="D72" s="31">
        <f>SUM(D73:D75)</f>
        <v>641229.34</v>
      </c>
      <c r="E72" s="31">
        <f>SUM(E73:E75)</f>
        <v>516037.19000000006</v>
      </c>
      <c r="F72" s="31">
        <f t="shared" si="4"/>
        <v>80.47622867662295</v>
      </c>
      <c r="G72" s="31">
        <f t="shared" si="1"/>
        <v>-125192.1499999999</v>
      </c>
      <c r="H72" s="31">
        <v>51.21</v>
      </c>
    </row>
    <row r="73" spans="2:8" ht="12.75">
      <c r="B73" s="22" t="s">
        <v>62</v>
      </c>
      <c r="C73" s="23" t="s">
        <v>63</v>
      </c>
      <c r="D73" s="44">
        <v>62457</v>
      </c>
      <c r="E73" s="44">
        <v>58032.32</v>
      </c>
      <c r="F73" s="32">
        <f t="shared" si="4"/>
        <v>92.91563795891574</v>
      </c>
      <c r="G73" s="32">
        <f t="shared" si="1"/>
        <v>-4424.68</v>
      </c>
      <c r="H73" s="32">
        <v>39.18</v>
      </c>
    </row>
    <row r="74" spans="2:8" ht="12.75">
      <c r="B74" s="22" t="s">
        <v>64</v>
      </c>
      <c r="C74" s="23" t="s">
        <v>65</v>
      </c>
      <c r="D74" s="44">
        <v>63022.34</v>
      </c>
      <c r="E74" s="44">
        <v>63022.34</v>
      </c>
      <c r="F74" s="32">
        <f t="shared" si="4"/>
        <v>100</v>
      </c>
      <c r="G74" s="32">
        <f t="shared" si="1"/>
        <v>0</v>
      </c>
      <c r="H74" s="32">
        <v>21.37</v>
      </c>
    </row>
    <row r="75" spans="2:8" ht="12.75">
      <c r="B75" s="22" t="s">
        <v>66</v>
      </c>
      <c r="C75" s="23" t="s">
        <v>67</v>
      </c>
      <c r="D75" s="44">
        <v>515750</v>
      </c>
      <c r="E75" s="44">
        <v>394982.53</v>
      </c>
      <c r="F75" s="32">
        <f t="shared" si="4"/>
        <v>76.58410664081435</v>
      </c>
      <c r="G75" s="32">
        <f t="shared" si="1"/>
        <v>-120767.46999999997</v>
      </c>
      <c r="H75" s="32">
        <v>52.25</v>
      </c>
    </row>
    <row r="76" spans="2:8" ht="12.75">
      <c r="B76" s="29" t="s">
        <v>68</v>
      </c>
      <c r="C76" s="30" t="s">
        <v>69</v>
      </c>
      <c r="D76" s="31">
        <f>SUM(D77)</f>
        <v>4000</v>
      </c>
      <c r="E76" s="31">
        <f>SUM(E77)</f>
        <v>1500</v>
      </c>
      <c r="F76" s="31">
        <f t="shared" si="4"/>
        <v>37.5</v>
      </c>
      <c r="G76" s="31">
        <f t="shared" si="1"/>
        <v>-2500</v>
      </c>
      <c r="H76" s="31">
        <v>100</v>
      </c>
    </row>
    <row r="77" spans="2:8" ht="12.75">
      <c r="B77" s="22" t="s">
        <v>70</v>
      </c>
      <c r="C77" s="23" t="s">
        <v>71</v>
      </c>
      <c r="D77" s="44">
        <v>4000</v>
      </c>
      <c r="E77" s="44">
        <v>1500</v>
      </c>
      <c r="F77" s="32">
        <f t="shared" si="4"/>
        <v>37.5</v>
      </c>
      <c r="G77" s="32">
        <f t="shared" si="1"/>
        <v>-2500</v>
      </c>
      <c r="H77" s="32">
        <v>100</v>
      </c>
    </row>
    <row r="78" spans="2:8" ht="12.75" customHeight="1">
      <c r="B78" s="29" t="s">
        <v>72</v>
      </c>
      <c r="C78" s="30" t="s">
        <v>105</v>
      </c>
      <c r="D78" s="31">
        <f>SUM(D79)</f>
        <v>600096</v>
      </c>
      <c r="E78" s="31">
        <f>SUM(E79)</f>
        <v>150197</v>
      </c>
      <c r="F78" s="31">
        <f t="shared" si="4"/>
        <v>25.028828720738016</v>
      </c>
      <c r="G78" s="31">
        <f t="shared" si="1"/>
        <v>-449899</v>
      </c>
      <c r="H78" s="31">
        <v>38.03</v>
      </c>
    </row>
    <row r="79" spans="2:8" ht="12.75">
      <c r="B79" s="22" t="s">
        <v>73</v>
      </c>
      <c r="C79" s="23" t="s">
        <v>6</v>
      </c>
      <c r="D79" s="44">
        <v>600096</v>
      </c>
      <c r="E79" s="44">
        <v>150197</v>
      </c>
      <c r="F79" s="32">
        <f t="shared" si="4"/>
        <v>25.028828720738016</v>
      </c>
      <c r="G79" s="32">
        <f t="shared" si="1"/>
        <v>-449899</v>
      </c>
      <c r="H79" s="32">
        <v>38.03</v>
      </c>
    </row>
    <row r="80" spans="2:8" ht="12.75">
      <c r="B80" s="29" t="s">
        <v>74</v>
      </c>
      <c r="C80" s="30" t="s">
        <v>75</v>
      </c>
      <c r="D80" s="31">
        <f>D82+D81</f>
        <v>0</v>
      </c>
      <c r="E80" s="31">
        <f>E82+E81</f>
        <v>0</v>
      </c>
      <c r="F80" s="32" t="e">
        <f t="shared" si="4"/>
        <v>#DIV/0!</v>
      </c>
      <c r="G80" s="32">
        <f t="shared" si="1"/>
        <v>0</v>
      </c>
      <c r="H80" s="31">
        <v>100</v>
      </c>
    </row>
    <row r="81" spans="2:8" ht="12.75">
      <c r="B81" s="34" t="s">
        <v>187</v>
      </c>
      <c r="C81" s="35" t="s">
        <v>188</v>
      </c>
      <c r="D81" s="32">
        <v>0</v>
      </c>
      <c r="E81" s="32">
        <v>0</v>
      </c>
      <c r="F81" s="32" t="e">
        <f t="shared" si="4"/>
        <v>#DIV/0!</v>
      </c>
      <c r="G81" s="32">
        <f t="shared" si="1"/>
        <v>0</v>
      </c>
      <c r="H81" s="32">
        <v>0</v>
      </c>
    </row>
    <row r="82" spans="2:8" ht="12.75">
      <c r="B82" s="22" t="s">
        <v>76</v>
      </c>
      <c r="C82" s="23" t="s">
        <v>77</v>
      </c>
      <c r="D82" s="44">
        <v>0</v>
      </c>
      <c r="E82" s="44">
        <v>0</v>
      </c>
      <c r="F82" s="32" t="e">
        <f t="shared" si="4"/>
        <v>#DIV/0!</v>
      </c>
      <c r="G82" s="32">
        <f t="shared" si="1"/>
        <v>0</v>
      </c>
      <c r="H82" s="32">
        <v>100</v>
      </c>
    </row>
    <row r="83" spans="2:8" ht="12.75">
      <c r="B83" s="29" t="s">
        <v>128</v>
      </c>
      <c r="C83" s="30" t="s">
        <v>91</v>
      </c>
      <c r="D83" s="31">
        <f>D84</f>
        <v>14000</v>
      </c>
      <c r="E83" s="31">
        <f>E84</f>
        <v>14000</v>
      </c>
      <c r="F83" s="31">
        <f t="shared" si="4"/>
        <v>100</v>
      </c>
      <c r="G83" s="31">
        <f t="shared" si="1"/>
        <v>0</v>
      </c>
      <c r="H83" s="31">
        <v>0</v>
      </c>
    </row>
    <row r="84" spans="2:8" ht="12.75">
      <c r="B84" s="22"/>
      <c r="C84" s="23" t="s">
        <v>97</v>
      </c>
      <c r="D84" s="44">
        <v>14000</v>
      </c>
      <c r="E84" s="44">
        <v>14000</v>
      </c>
      <c r="F84" s="32">
        <f t="shared" si="4"/>
        <v>100</v>
      </c>
      <c r="G84" s="32">
        <f t="shared" si="1"/>
        <v>0</v>
      </c>
      <c r="H84" s="32">
        <v>0</v>
      </c>
    </row>
    <row r="85" spans="2:8" ht="12.75" hidden="1">
      <c r="B85" s="29" t="s">
        <v>74</v>
      </c>
      <c r="C85" s="30" t="s">
        <v>75</v>
      </c>
      <c r="D85" s="31">
        <f>SUM(D86)</f>
        <v>0</v>
      </c>
      <c r="E85" s="31">
        <f>SUM(E86)</f>
        <v>0</v>
      </c>
      <c r="F85" s="32"/>
      <c r="G85" s="31">
        <f t="shared" si="1"/>
        <v>0</v>
      </c>
      <c r="H85" s="31">
        <v>0</v>
      </c>
    </row>
    <row r="86" spans="2:8" ht="12.75" hidden="1">
      <c r="B86" s="22" t="s">
        <v>76</v>
      </c>
      <c r="C86" s="23" t="s">
        <v>77</v>
      </c>
      <c r="D86" s="44">
        <v>0</v>
      </c>
      <c r="E86" s="44">
        <v>0</v>
      </c>
      <c r="F86" s="32"/>
      <c r="G86" s="32">
        <f t="shared" si="1"/>
        <v>0</v>
      </c>
      <c r="H86" s="32">
        <v>0</v>
      </c>
    </row>
    <row r="87" spans="2:8" ht="12.75">
      <c r="B87" s="13"/>
      <c r="C87" s="30" t="s">
        <v>78</v>
      </c>
      <c r="D87" s="31">
        <f>SUM(D52+D58+D60+D62+D72+D64+D76+D78+D83+D80)</f>
        <v>4329620</v>
      </c>
      <c r="E87" s="31">
        <f>SUM(E52+E58+E60+E62+E72+E64+E76+E78+E83+E80)</f>
        <v>2840979.41</v>
      </c>
      <c r="F87" s="31">
        <f>SUM(E87/D87*100)</f>
        <v>65.61729227969198</v>
      </c>
      <c r="G87" s="31">
        <f t="shared" si="1"/>
        <v>-1488640.5899999999</v>
      </c>
      <c r="H87" s="31">
        <v>58.77</v>
      </c>
    </row>
    <row r="89" ht="12.75">
      <c r="E89" t="s">
        <v>104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УД</cp:lastModifiedBy>
  <cp:lastPrinted>2018-10-09T08:07:24Z</cp:lastPrinted>
  <dcterms:created xsi:type="dcterms:W3CDTF">2008-11-13T13:14:02Z</dcterms:created>
  <dcterms:modified xsi:type="dcterms:W3CDTF">2018-10-30T19:26:18Z</dcterms:modified>
  <cp:category/>
  <cp:version/>
  <cp:contentType/>
  <cp:contentStatus/>
</cp:coreProperties>
</file>