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численность  работников" sheetId="1" r:id="rId1"/>
    <sheet name="исп б-та за 1кв" sheetId="2" r:id="rId2"/>
  </sheets>
  <definedNames/>
  <calcPr fullCalcOnLoad="1"/>
</workbook>
</file>

<file path=xl/sharedStrings.xml><?xml version="1.0" encoding="utf-8"?>
<sst xmlns="http://schemas.openxmlformats.org/spreadsheetml/2006/main" count="209" uniqueCount="189">
  <si>
    <t>СВЕДЕНИЯ</t>
  </si>
  <si>
    <t>№ п/п</t>
  </si>
  <si>
    <t>Показатели</t>
  </si>
  <si>
    <t>Всего</t>
  </si>
  <si>
    <t>Работники бюджетной сферы, всего</t>
  </si>
  <si>
    <t>из них:</t>
  </si>
  <si>
    <t>Культура</t>
  </si>
  <si>
    <t>Работники бюджетной сферы всего:</t>
  </si>
  <si>
    <t>1.1</t>
  </si>
  <si>
    <t>1.2</t>
  </si>
  <si>
    <t>2.1</t>
  </si>
  <si>
    <t>2.2</t>
  </si>
  <si>
    <t>2.3</t>
  </si>
  <si>
    <t>КБК</t>
  </si>
  <si>
    <t>Наименование показателя</t>
  </si>
  <si>
    <t>отклонение от плана      (+,-)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</si>
  <si>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</si>
  <si>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</si>
  <si>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</si>
  <si>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</si>
  <si>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лиц, в т.ч.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</si>
  <si>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</si>
  <si>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</si>
  <si>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Дотации бюджетам поселений на выравнивание бюджетной обеспеченности</t>
  </si>
  <si>
    <t xml:space="preserve">   Дотации  бюджетам поселений на поддержку мер по обеспечению сбалансированности бюджетов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</si>
  <si>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</si>
  <si>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1 06 01030 10 0000 110</t>
  </si>
  <si>
    <t>1 08 04020 01 0000 110</t>
  </si>
  <si>
    <t>1 11 05035 10 0000 120</t>
  </si>
  <si>
    <t>2 02 01001 10 0000 151</t>
  </si>
  <si>
    <t>2 02 01003 10 0000 151</t>
  </si>
  <si>
    <t>2 02 02999 10 0000 151</t>
  </si>
  <si>
    <t>1 08 00000 00 0000 000</t>
  </si>
  <si>
    <t xml:space="preserve">Государственная пошлина </t>
  </si>
  <si>
    <t>1 06 00000 00 0000 110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</si>
  <si>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</si>
  <si>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</si>
  <si>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</si>
  <si>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</si>
  <si>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</si>
  <si>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Итого собственных доходов, всего</t>
  </si>
  <si>
    <t>2 00 00000 00 0000 000</t>
  </si>
  <si>
    <t>Безвозмездные поступления, всего</t>
  </si>
  <si>
    <t>Дотации от других бюджетов бюджетной системы РФ, всего, в т.ч.</t>
  </si>
  <si>
    <t>Субвенции от других бюджетов бюджетной системы РФ, всего</t>
  </si>
  <si>
    <t>2 02 03000 00 0000 151</t>
  </si>
  <si>
    <t>2 02 01000 00 0000 000</t>
  </si>
  <si>
    <t>2 02 02000 00 0000 000</t>
  </si>
  <si>
    <t>Субсидии от других бюджетов бюджетной системы РФ</t>
  </si>
  <si>
    <t>Прочие субсидии бюджетам поселений</t>
  </si>
  <si>
    <t>8 90 00000 00 0000 000</t>
  </si>
  <si>
    <t>Всего доходов</t>
  </si>
  <si>
    <t>РАСХОДЫ</t>
  </si>
  <si>
    <t>Общегосударственные вопросы, всего</t>
  </si>
  <si>
    <t>0100</t>
  </si>
  <si>
    <t>0104</t>
  </si>
  <si>
    <t>0200</t>
  </si>
  <si>
    <t>Национальная оборона</t>
  </si>
  <si>
    <t>0203</t>
  </si>
  <si>
    <t>Мобилизационная и вневойсковая подготовка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</si>
  <si>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</si>
  <si>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</si>
  <si>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</si>
  <si>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</si>
  <si>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</si>
  <si>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</si>
  <si>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</si>
  <si>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</si>
  <si>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</si>
  <si>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</si>
  <si>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</si>
  <si>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</si>
  <si>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</si>
  <si>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</si>
  <si>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1000</t>
  </si>
  <si>
    <t>Социальная политика</t>
  </si>
  <si>
    <t>1003</t>
  </si>
  <si>
    <t>Социальное обеспечение населения</t>
  </si>
  <si>
    <t>Итого расходов</t>
  </si>
  <si>
    <t>НЕНАЛОГОВЫЕ И НАЛОГОВЫЕ ДОХОДЫ</t>
  </si>
  <si>
    <t>НАЛОГИ НА ИМУЩЕСТВО</t>
  </si>
  <si>
    <t>1 06 01000 00 0000 110</t>
  </si>
  <si>
    <t>Налог на имущество физических лиц</t>
  </si>
  <si>
    <t xml:space="preserve"> (в рублях)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</si>
  <si>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</si>
  <si>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сдачи в аренду имущества, находящегося в оперативном управлении поселений </t>
  </si>
  <si>
    <t>Фактическая численность (чел.)</t>
  </si>
  <si>
    <t xml:space="preserve">исполнено </t>
  </si>
  <si>
    <t xml:space="preserve">% 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</si>
  <si>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</si>
  <si>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</si>
  <si>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</si>
  <si>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Глава сельского поселения</t>
  </si>
  <si>
    <t>Резервные фонды местных администраций</t>
  </si>
  <si>
    <t>Защита населения и территории от ЧС,ГО</t>
  </si>
  <si>
    <t>Гражданская оборона</t>
  </si>
  <si>
    <t>Другие вопросы в области национальной экономики</t>
  </si>
  <si>
    <t>Масовый спорт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</si>
  <si>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</si>
  <si>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Субсидии на ремонт автомобильных дорог общего пользования местного значения</t>
  </si>
  <si>
    <t xml:space="preserve"> Субсидии на содержание автомобильных дорог общего пользования местного значения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</si>
  <si>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227,2271 и 228 Налогового кодекса РФ</t>
  </si>
  <si>
    <t>Дорожное хозяйство</t>
  </si>
  <si>
    <t>Содержание дорог общего пользования</t>
  </si>
  <si>
    <t xml:space="preserve">                                                       </t>
  </si>
  <si>
    <t>Культура и  кинематография</t>
  </si>
  <si>
    <t>0309</t>
  </si>
  <si>
    <t>0310</t>
  </si>
  <si>
    <t>0409</t>
  </si>
  <si>
    <t>0412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</si>
  <si>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</si>
  <si>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</si>
  <si>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</si>
  <si>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</si>
  <si>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Субвенции бюджетам поселений на выполнение передаваемых полномочий субъектов Российской Федерации</t>
  </si>
  <si>
    <t>2 02 04999 10 0000 151</t>
  </si>
  <si>
    <t>2 02 04999 00 0000 151</t>
  </si>
  <si>
    <t>Прочие межбюджетные трансферты</t>
  </si>
  <si>
    <t>Прочие межбюджетные трансферты, передаваемые бюджетам сельских поселений</t>
  </si>
  <si>
    <t>1 09 04053 10 0000 110</t>
  </si>
  <si>
    <t>Земельный налог (по обязательствам, возникшим до 1 января 2006года), мобилизуемый на территориях поселений</t>
  </si>
  <si>
    <t>04</t>
  </si>
  <si>
    <t>0405</t>
  </si>
  <si>
    <t>0406</t>
  </si>
  <si>
    <t>Национальная экономика</t>
  </si>
  <si>
    <t>Сельское хозяйство и рыболовство</t>
  </si>
  <si>
    <t>Водное хозяйство</t>
  </si>
  <si>
    <t>0111</t>
  </si>
  <si>
    <t>1101</t>
  </si>
  <si>
    <t>0106</t>
  </si>
  <si>
    <t>0102</t>
  </si>
  <si>
    <t>Глава местной администрации</t>
  </si>
  <si>
    <t>Контрольно-счетная палата</t>
  </si>
  <si>
    <t>по Косицкому сельскому поселению</t>
  </si>
  <si>
    <t>АНАЛИЗ ИСПОЛНЕНИЯ БЮДЖЕТА КОСИЦКОГО СЕЛЬСКОГО ПОСЕЛЕНИЯ</t>
  </si>
  <si>
    <t>Центральный аппарат, всего</t>
  </si>
  <si>
    <t>в том числе:</t>
  </si>
  <si>
    <t>муниципальные служащие</t>
  </si>
  <si>
    <t>технические работники</t>
  </si>
  <si>
    <t>обслуживающий персонал</t>
  </si>
  <si>
    <t>глава сельского поселения</t>
  </si>
  <si>
    <t>1.2.1</t>
  </si>
  <si>
    <t>1.2.2</t>
  </si>
  <si>
    <t>1.2.3</t>
  </si>
  <si>
    <t>1.3</t>
  </si>
  <si>
    <t>1.3.1</t>
  </si>
  <si>
    <t>1.3.2</t>
  </si>
  <si>
    <t>1.3.3</t>
  </si>
  <si>
    <t>1.3.4</t>
  </si>
  <si>
    <t>2.4</t>
  </si>
  <si>
    <t>3</t>
  </si>
  <si>
    <t>1 01 02010 01 0000 110</t>
  </si>
  <si>
    <t>1 05 00000 00 0000 110</t>
  </si>
  <si>
    <t>Единый сельскохозяйственный налог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</si>
  <si>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</si>
  <si>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</si>
  <si>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</si>
  <si>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Мероприятия по землеустройству и землепользованию</t>
  </si>
  <si>
    <t>о численности работников с указанием</t>
  </si>
  <si>
    <t>Ведущий специалист                                           Н.А.Горбуля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</si>
  <si>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</si>
  <si>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</si>
  <si>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</si>
  <si>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</si>
  <si>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</si>
  <si>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бюджетных и автономных учреждений)</t>
  </si>
  <si>
    <t>2 07 05030 10 0000 180</t>
  </si>
  <si>
    <t>2 07 00000 00 0000 180</t>
  </si>
  <si>
    <t>Прочие безвозмездные поступления</t>
  </si>
  <si>
    <t>Прочие безвозмездные поступления в бюджеты сельских поселений</t>
  </si>
  <si>
    <t>фактических затрат на их  заработную плату</t>
  </si>
  <si>
    <t>Функционирование местных администраций, всего</t>
  </si>
  <si>
    <t xml:space="preserve"> за 1 квартал 2017 года</t>
  </si>
  <si>
    <t>План 2017 года (уточненный)</t>
  </si>
  <si>
    <t xml:space="preserve">% исполнения за 2016 год </t>
  </si>
  <si>
    <t>1 11 05020 000000 120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</si>
  <si>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</si>
  <si>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</si>
  <si>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бюджетных и автономных учреждений)</t>
  </si>
  <si>
    <t>2 02 40000 00 0000 151</t>
  </si>
  <si>
    <t>2 02 40014 00 0000 151</t>
  </si>
  <si>
    <t>2 02 40014 10 0000 151</t>
  </si>
  <si>
    <t>2 02 35118 10 0000 151</t>
  </si>
  <si>
    <t>за 1 квартал 2017 года</t>
  </si>
  <si>
    <t>Заработная плата в руб.(211ст)</t>
  </si>
  <si>
    <t>0107</t>
  </si>
  <si>
    <t>Обеспечение проведение выборов и референдумов</t>
  </si>
  <si>
    <t>Ремонт и содержание дорог общего  пользования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</si>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</sst>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5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shrinkToFit="1"/>
    </xf>
    <xf numFmtId="49" fontId="11" fillId="0" borderId="10" xfId="0" applyNumberFormat="1" applyFont="1" applyFill="1" applyBorder="1" applyAlignment="1">
      <alignment horizontal="center" shrinkToFit="1"/>
    </xf>
    <xf numFmtId="0" fontId="12" fillId="0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/>
    </xf>
    <xf numFmtId="49" fontId="12" fillId="0" borderId="10" xfId="0" applyNumberFormat="1" applyFont="1" applyFill="1" applyBorder="1" applyAlignment="1">
      <alignment horizontal="center" shrinkToFit="1"/>
    </xf>
    <xf numFmtId="49" fontId="14" fillId="0" borderId="10" xfId="0" applyNumberFormat="1" applyFont="1" applyFill="1" applyBorder="1" applyAlignment="1">
      <alignment horizontal="center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wrapText="1"/>
    </xf>
    <xf numFmtId="2" fontId="16" fillId="0" borderId="10" xfId="0" applyNumberFormat="1" applyFont="1" applyBorder="1" applyAlignment="1">
      <alignment/>
    </xf>
    <xf numFmtId="2" fontId="17" fillId="0" borderId="10" xfId="0" applyNumberFormat="1" applyFont="1" applyFill="1" applyBorder="1" applyAlignment="1">
      <alignment wrapText="1"/>
    </xf>
    <xf numFmtId="2" fontId="18" fillId="0" borderId="10" xfId="0" applyNumberFormat="1" applyFont="1" applyBorder="1" applyAlignment="1">
      <alignment/>
    </xf>
    <xf numFmtId="2" fontId="15" fillId="0" borderId="10" xfId="0" applyNumberFormat="1" applyFont="1" applyFill="1" applyBorder="1" applyAlignment="1">
      <alignment horizontal="right" wrapText="1"/>
    </xf>
    <xf numFmtId="2" fontId="16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1"/>
  <sheetViews>
    <sheetView tabSelected="1" zoomScalePageLayoutView="0" workbookViewId="0" topLeftCell="A14">
      <selection activeCell="D39" sqref="D39"/>
    </sheetView>
  </sheetViews>
  <sheetFormatPr defaultColWidth="9.00390625" defaultRowHeight="12.75"/>
  <cols>
    <col min="1" max="1" width="0.37109375" style="0" customWidth="1"/>
    <col min="2" max="2" width="6.375" style="0" customWidth="1"/>
    <col min="3" max="3" width="49.125" style="0" customWidth="1"/>
    <col min="4" max="4" width="22.625" style="0" customWidth="1"/>
  </cols>
  <sheetData>
    <row r="3" spans="2:4" ht="18.75">
      <c r="B3" s="1"/>
      <c r="C3" s="46" t="s">
        <v>0</v>
      </c>
      <c r="D3" s="46"/>
    </row>
    <row r="4" spans="2:4" ht="15">
      <c r="B4" s="47" t="s">
        <v>158</v>
      </c>
      <c r="C4" s="47"/>
      <c r="D4" s="47"/>
    </row>
    <row r="5" spans="2:4" ht="15">
      <c r="B5" s="47" t="s">
        <v>170</v>
      </c>
      <c r="C5" s="47"/>
      <c r="D5" s="47"/>
    </row>
    <row r="6" spans="2:4" ht="15.75">
      <c r="B6" s="3"/>
      <c r="C6" s="47" t="s">
        <v>133</v>
      </c>
      <c r="D6" s="47"/>
    </row>
    <row r="7" spans="2:4" ht="15.75">
      <c r="B7" s="3"/>
      <c r="C7" s="47" t="s">
        <v>183</v>
      </c>
      <c r="D7" s="47"/>
    </row>
    <row r="8" spans="2:4" ht="12.75">
      <c r="B8" s="4"/>
      <c r="C8" s="5"/>
      <c r="D8" s="5"/>
    </row>
    <row r="9" ht="9" customHeight="1">
      <c r="B9" s="2"/>
    </row>
    <row r="10" spans="2:4" ht="47.25" customHeight="1">
      <c r="B10" s="7" t="s">
        <v>1</v>
      </c>
      <c r="C10" s="7" t="s">
        <v>2</v>
      </c>
      <c r="D10" s="8" t="s">
        <v>3</v>
      </c>
    </row>
    <row r="11" spans="2:4" ht="17.25" customHeight="1">
      <c r="B11" s="9">
        <v>1</v>
      </c>
      <c r="C11" s="7" t="s">
        <v>86</v>
      </c>
      <c r="D11" s="8">
        <v>6</v>
      </c>
    </row>
    <row r="12" spans="2:4" ht="21" customHeight="1">
      <c r="B12" s="9" t="s">
        <v>8</v>
      </c>
      <c r="C12" s="7" t="s">
        <v>92</v>
      </c>
      <c r="D12" s="8">
        <v>1</v>
      </c>
    </row>
    <row r="13" spans="2:4" ht="24.75" customHeight="1">
      <c r="B13" s="9" t="s">
        <v>9</v>
      </c>
      <c r="C13" s="7" t="s">
        <v>135</v>
      </c>
      <c r="D13" s="8">
        <v>5</v>
      </c>
    </row>
    <row r="14" spans="2:4" ht="18" customHeight="1">
      <c r="B14" s="9"/>
      <c r="C14" s="7" t="s">
        <v>136</v>
      </c>
      <c r="D14" s="8"/>
    </row>
    <row r="15" spans="2:4" ht="23.25" customHeight="1">
      <c r="B15" s="9" t="s">
        <v>141</v>
      </c>
      <c r="C15" s="7" t="s">
        <v>137</v>
      </c>
      <c r="D15" s="8">
        <v>1</v>
      </c>
    </row>
    <row r="16" spans="2:4" ht="23.25" customHeight="1">
      <c r="B16" s="9" t="s">
        <v>142</v>
      </c>
      <c r="C16" s="7" t="s">
        <v>138</v>
      </c>
      <c r="D16" s="8">
        <v>3</v>
      </c>
    </row>
    <row r="17" spans="2:4" ht="24.75" customHeight="1">
      <c r="B17" s="9" t="s">
        <v>143</v>
      </c>
      <c r="C17" s="7" t="s">
        <v>139</v>
      </c>
      <c r="D17" s="8">
        <v>1</v>
      </c>
    </row>
    <row r="18" spans="2:4" ht="20.25" customHeight="1">
      <c r="B18" s="9" t="s">
        <v>144</v>
      </c>
      <c r="C18" s="7" t="s">
        <v>4</v>
      </c>
      <c r="D18" s="8">
        <v>6</v>
      </c>
    </row>
    <row r="19" spans="2:4" ht="18" customHeight="1">
      <c r="B19" s="9"/>
      <c r="C19" s="7" t="s">
        <v>5</v>
      </c>
      <c r="D19" s="10"/>
    </row>
    <row r="20" spans="2:4" ht="18" customHeight="1">
      <c r="B20" s="9" t="s">
        <v>145</v>
      </c>
      <c r="C20" s="7" t="s">
        <v>140</v>
      </c>
      <c r="D20" s="8">
        <v>1</v>
      </c>
    </row>
    <row r="21" spans="2:4" ht="18" customHeight="1">
      <c r="B21" s="9" t="s">
        <v>146</v>
      </c>
      <c r="C21" s="7" t="s">
        <v>137</v>
      </c>
      <c r="D21" s="8">
        <v>1</v>
      </c>
    </row>
    <row r="22" spans="2:4" ht="18" customHeight="1">
      <c r="B22" s="9" t="s">
        <v>147</v>
      </c>
      <c r="C22" s="7" t="s">
        <v>138</v>
      </c>
      <c r="D22" s="8">
        <v>3</v>
      </c>
    </row>
    <row r="23" spans="2:4" ht="18" customHeight="1">
      <c r="B23" s="9" t="s">
        <v>148</v>
      </c>
      <c r="C23" s="7" t="s">
        <v>139</v>
      </c>
      <c r="D23" s="8">
        <v>1</v>
      </c>
    </row>
    <row r="24" spans="2:4" ht="18.75" customHeight="1">
      <c r="B24" s="9">
        <v>2</v>
      </c>
      <c r="C24" s="7" t="s">
        <v>184</v>
      </c>
      <c r="D24" s="36">
        <v>197138.7</v>
      </c>
    </row>
    <row r="25" spans="2:4" ht="24.75" customHeight="1">
      <c r="B25" s="9" t="s">
        <v>10</v>
      </c>
      <c r="C25" s="7" t="s">
        <v>140</v>
      </c>
      <c r="D25" s="37">
        <v>70461.3</v>
      </c>
    </row>
    <row r="26" spans="2:4" ht="24.75" customHeight="1">
      <c r="B26" s="9" t="s">
        <v>11</v>
      </c>
      <c r="C26" s="7" t="s">
        <v>137</v>
      </c>
      <c r="D26" s="37">
        <v>38383.8</v>
      </c>
    </row>
    <row r="27" spans="2:4" ht="22.5" customHeight="1">
      <c r="B27" s="9" t="s">
        <v>12</v>
      </c>
      <c r="C27" s="7" t="s">
        <v>138</v>
      </c>
      <c r="D27" s="37">
        <v>74793.6</v>
      </c>
    </row>
    <row r="28" spans="2:4" ht="18.75" customHeight="1">
      <c r="B28" s="9" t="s">
        <v>149</v>
      </c>
      <c r="C28" s="7" t="s">
        <v>139</v>
      </c>
      <c r="D28" s="37">
        <v>13500</v>
      </c>
    </row>
    <row r="29" spans="2:4" ht="18.75" customHeight="1">
      <c r="B29" s="9" t="s">
        <v>150</v>
      </c>
      <c r="C29" s="7" t="s">
        <v>7</v>
      </c>
      <c r="D29" s="37">
        <v>197138.7</v>
      </c>
    </row>
    <row r="30" spans="2:3" ht="18.75">
      <c r="B30" s="6"/>
      <c r="C30" t="s">
        <v>188</v>
      </c>
    </row>
    <row r="31" spans="3:4" ht="19.5" customHeight="1">
      <c r="C31" s="48" t="s">
        <v>159</v>
      </c>
      <c r="D31" s="49"/>
    </row>
  </sheetData>
  <sheetProtection/>
  <mergeCells count="6">
    <mergeCell ref="C3:D3"/>
    <mergeCell ref="C6:D6"/>
    <mergeCell ref="C7:D7"/>
    <mergeCell ref="C31:D31"/>
    <mergeCell ref="B4:D4"/>
    <mergeCell ref="B5:D5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8"/>
  <sheetViews>
    <sheetView zoomScalePageLayoutView="0" workbookViewId="0" topLeftCell="A1">
      <selection activeCell="I79" sqref="I79"/>
    </sheetView>
  </sheetViews>
  <sheetFormatPr defaultColWidth="9.00390625" defaultRowHeight="12.75"/>
  <cols>
    <col min="1" max="1" width="0.2421875" style="0" customWidth="1"/>
    <col min="2" max="2" width="21.125" style="0" customWidth="1"/>
    <col min="3" max="3" width="68.75390625" style="0" customWidth="1"/>
    <col min="4" max="4" width="11.375" style="0" customWidth="1"/>
    <col min="5" max="5" width="11.625" style="0" customWidth="1"/>
    <col min="6" max="6" width="8.875" style="0" customWidth="1"/>
    <col min="7" max="7" width="12.875" style="0" customWidth="1"/>
    <col min="8" max="8" width="11.00390625" style="0" customWidth="1"/>
  </cols>
  <sheetData>
    <row r="2" spans="3:7" ht="12.75">
      <c r="C2" s="50" t="s">
        <v>134</v>
      </c>
      <c r="D2" s="51"/>
      <c r="E2" s="51"/>
      <c r="F2" s="51"/>
      <c r="G2" s="51"/>
    </row>
    <row r="3" spans="3:7" ht="12.75">
      <c r="C3" s="50" t="s">
        <v>172</v>
      </c>
      <c r="D3" s="50"/>
      <c r="E3" s="50"/>
      <c r="F3" s="49"/>
      <c r="G3" s="49"/>
    </row>
    <row r="4" ht="12.75">
      <c r="F4" t="s">
        <v>83</v>
      </c>
    </row>
    <row r="5" spans="2:9" ht="66" customHeight="1">
      <c r="B5" s="14" t="s">
        <v>13</v>
      </c>
      <c r="C5" s="14" t="s">
        <v>14</v>
      </c>
      <c r="D5" s="15" t="s">
        <v>173</v>
      </c>
      <c r="E5" s="15" t="s">
        <v>87</v>
      </c>
      <c r="F5" s="15" t="s">
        <v>88</v>
      </c>
      <c r="G5" s="15" t="s">
        <v>15</v>
      </c>
      <c r="H5" s="15" t="s">
        <v>174</v>
      </c>
      <c r="I5" s="11"/>
    </row>
    <row r="6" spans="2:8" ht="12.75"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</row>
    <row r="7" spans="2:8" ht="12.75">
      <c r="B7" s="19" t="s">
        <v>16</v>
      </c>
      <c r="C7" s="19" t="s">
        <v>79</v>
      </c>
      <c r="D7" s="31">
        <f>SUM(D8+D12+D13+D20+D22)</f>
        <v>1747800</v>
      </c>
      <c r="E7" s="31">
        <f>SUM(E8+E12+E13+E20+E22)</f>
        <v>247236.7</v>
      </c>
      <c r="F7" s="31">
        <f aca="true" t="shared" si="0" ref="F7:F12">SUM(E7/D7*100)</f>
        <v>14.14559446160888</v>
      </c>
      <c r="G7" s="31">
        <f>SUM(E7-D7)</f>
        <v>-1500563.3</v>
      </c>
      <c r="H7" s="31">
        <v>21.14</v>
      </c>
    </row>
    <row r="8" spans="2:8" ht="12.75">
      <c r="B8" s="19" t="s">
        <v>17</v>
      </c>
      <c r="C8" s="19" t="s">
        <v>18</v>
      </c>
      <c r="D8" s="31">
        <f>SUM(D9)</f>
        <v>31100</v>
      </c>
      <c r="E8" s="31">
        <f>SUM(E9)</f>
        <v>6697.57</v>
      </c>
      <c r="F8" s="31">
        <f t="shared" si="0"/>
        <v>21.535594855305465</v>
      </c>
      <c r="G8" s="31">
        <f aca="true" t="shared" si="1" ref="G8:G86">SUM(E8-D8)</f>
        <v>-24402.43</v>
      </c>
      <c r="H8" s="31">
        <v>19.14</v>
      </c>
    </row>
    <row r="9" spans="2:8" ht="12.75">
      <c r="B9" s="19" t="s">
        <v>19</v>
      </c>
      <c r="C9" s="19" t="s">
        <v>20</v>
      </c>
      <c r="D9" s="31">
        <f>D10+D11</f>
        <v>31100</v>
      </c>
      <c r="E9" s="31">
        <f>E10+E11</f>
        <v>6697.57</v>
      </c>
      <c r="F9" s="31">
        <f t="shared" si="0"/>
        <v>21.535594855305465</v>
      </c>
      <c r="G9" s="31">
        <f>G10+G11</f>
        <v>-24402.43</v>
      </c>
      <c r="H9" s="31">
        <v>19.14</v>
      </c>
    </row>
    <row r="10" spans="2:8" ht="52.5" customHeight="1">
      <c r="B10" s="16" t="s">
        <v>151</v>
      </c>
      <c r="C10" s="24" t="s">
        <v>101</v>
      </c>
      <c r="D10" s="38">
        <v>31100</v>
      </c>
      <c r="E10" s="39">
        <v>6697.57</v>
      </c>
      <c r="F10" s="32">
        <f t="shared" si="0"/>
        <v>21.535594855305465</v>
      </c>
      <c r="G10" s="32">
        <f t="shared" si="1"/>
        <v>-24402.43</v>
      </c>
      <c r="H10" s="32">
        <v>19.14</v>
      </c>
    </row>
    <row r="11" spans="2:8" ht="68.25" customHeight="1" hidden="1">
      <c r="B11" s="16" t="s">
        <v>160</v>
      </c>
      <c r="C11" s="24" t="s">
        <v>161</v>
      </c>
      <c r="D11" s="38"/>
      <c r="E11" s="39">
        <v>0</v>
      </c>
      <c r="F11" s="32" t="e">
        <f t="shared" si="0"/>
        <v>#DIV/0!</v>
      </c>
      <c r="G11" s="32">
        <f t="shared" si="1"/>
        <v>0</v>
      </c>
      <c r="H11" s="32">
        <v>0</v>
      </c>
    </row>
    <row r="12" spans="2:8" ht="21" customHeight="1">
      <c r="B12" s="17" t="s">
        <v>152</v>
      </c>
      <c r="C12" s="33" t="s">
        <v>153</v>
      </c>
      <c r="D12" s="40">
        <v>43700</v>
      </c>
      <c r="E12" s="41">
        <v>0</v>
      </c>
      <c r="F12" s="32">
        <f t="shared" si="0"/>
        <v>0</v>
      </c>
      <c r="G12" s="32">
        <f t="shared" si="1"/>
        <v>-43700</v>
      </c>
      <c r="H12" s="31">
        <v>0</v>
      </c>
    </row>
    <row r="13" spans="2:8" ht="20.25" customHeight="1">
      <c r="B13" s="17" t="s">
        <v>34</v>
      </c>
      <c r="C13" s="26" t="s">
        <v>80</v>
      </c>
      <c r="D13" s="31">
        <f>SUM(D14+D16)</f>
        <v>1260300</v>
      </c>
      <c r="E13" s="31">
        <f>SUM(E14+E16)</f>
        <v>238361.13</v>
      </c>
      <c r="F13" s="31">
        <f aca="true" t="shared" si="2" ref="F13:F34">SUM(E13/D13*100)</f>
        <v>18.913046893596764</v>
      </c>
      <c r="G13" s="31">
        <f t="shared" si="1"/>
        <v>-1021938.87</v>
      </c>
      <c r="H13" s="31">
        <v>16.83</v>
      </c>
    </row>
    <row r="14" spans="2:8" ht="17.25" customHeight="1">
      <c r="B14" s="17" t="s">
        <v>81</v>
      </c>
      <c r="C14" s="26" t="s">
        <v>82</v>
      </c>
      <c r="D14" s="31">
        <f>SUM(D15)</f>
        <v>41300</v>
      </c>
      <c r="E14" s="31">
        <f>SUM(E15)</f>
        <v>3832.65</v>
      </c>
      <c r="F14" s="31">
        <f t="shared" si="2"/>
        <v>9.28002421307506</v>
      </c>
      <c r="G14" s="31">
        <f t="shared" si="1"/>
        <v>-37467.35</v>
      </c>
      <c r="H14" s="31">
        <v>0.04</v>
      </c>
    </row>
    <row r="15" spans="2:8" ht="30" customHeight="1">
      <c r="B15" s="16" t="s">
        <v>26</v>
      </c>
      <c r="C15" s="24" t="s">
        <v>21</v>
      </c>
      <c r="D15" s="38">
        <v>41300</v>
      </c>
      <c r="E15" s="39">
        <v>3832.65</v>
      </c>
      <c r="F15" s="32">
        <f t="shared" si="2"/>
        <v>9.28002421307506</v>
      </c>
      <c r="G15" s="32">
        <f t="shared" si="1"/>
        <v>-37467.35</v>
      </c>
      <c r="H15" s="32">
        <v>0.04</v>
      </c>
    </row>
    <row r="16" spans="2:8" ht="18.75" customHeight="1">
      <c r="B16" s="17" t="s">
        <v>35</v>
      </c>
      <c r="C16" s="26" t="s">
        <v>36</v>
      </c>
      <c r="D16" s="31">
        <f>SUM(D17+D18)</f>
        <v>1219000</v>
      </c>
      <c r="E16" s="31">
        <f>SUM(E17+E18+E19)</f>
        <v>234528.48</v>
      </c>
      <c r="F16" s="31">
        <f t="shared" si="2"/>
        <v>19.23941591468417</v>
      </c>
      <c r="G16" s="31">
        <f t="shared" si="1"/>
        <v>-984471.52</v>
      </c>
      <c r="H16" s="31">
        <v>17.45</v>
      </c>
    </row>
    <row r="17" spans="2:8" ht="30.75" customHeight="1">
      <c r="B17" s="16" t="s">
        <v>110</v>
      </c>
      <c r="C17" s="24" t="s">
        <v>113</v>
      </c>
      <c r="D17" s="38">
        <v>704000</v>
      </c>
      <c r="E17" s="39">
        <v>223218</v>
      </c>
      <c r="F17" s="32">
        <f t="shared" si="2"/>
        <v>31.707102272727273</v>
      </c>
      <c r="G17" s="32">
        <f t="shared" si="1"/>
        <v>-480782</v>
      </c>
      <c r="H17" s="32">
        <v>24.88</v>
      </c>
    </row>
    <row r="18" spans="2:8" ht="30.75" customHeight="1">
      <c r="B18" s="16" t="s">
        <v>111</v>
      </c>
      <c r="C18" s="24" t="s">
        <v>112</v>
      </c>
      <c r="D18" s="38">
        <v>515000</v>
      </c>
      <c r="E18" s="39">
        <v>11310.48</v>
      </c>
      <c r="F18" s="32">
        <f t="shared" si="2"/>
        <v>2.196209708737864</v>
      </c>
      <c r="G18" s="32">
        <f t="shared" si="1"/>
        <v>-503689.52</v>
      </c>
      <c r="H18" s="32">
        <v>4.39</v>
      </c>
    </row>
    <row r="19" spans="2:8" ht="30.75" customHeight="1" hidden="1">
      <c r="B19" s="16" t="s">
        <v>119</v>
      </c>
      <c r="C19" s="24" t="s">
        <v>120</v>
      </c>
      <c r="D19" s="38"/>
      <c r="E19" s="39">
        <v>0</v>
      </c>
      <c r="F19" s="32" t="e">
        <f t="shared" si="2"/>
        <v>#DIV/0!</v>
      </c>
      <c r="G19" s="32">
        <f t="shared" si="1"/>
        <v>0</v>
      </c>
      <c r="H19" s="32">
        <v>0</v>
      </c>
    </row>
    <row r="20" spans="2:8" ht="18" hidden="1">
      <c r="B20" s="17" t="s">
        <v>32</v>
      </c>
      <c r="C20" s="26" t="s">
        <v>33</v>
      </c>
      <c r="D20" s="31">
        <f>SUM(D21)</f>
        <v>0</v>
      </c>
      <c r="E20" s="31">
        <f>SUM(E21)</f>
        <v>0</v>
      </c>
      <c r="F20" s="31" t="e">
        <f t="shared" si="2"/>
        <v>#DIV/0!</v>
      </c>
      <c r="G20" s="31">
        <f t="shared" si="1"/>
        <v>0</v>
      </c>
      <c r="H20" s="31">
        <v>0</v>
      </c>
    </row>
    <row r="21" spans="2:8" ht="53.25" customHeight="1" hidden="1">
      <c r="B21" s="16" t="s">
        <v>27</v>
      </c>
      <c r="C21" s="24" t="s">
        <v>22</v>
      </c>
      <c r="D21" s="38">
        <v>0</v>
      </c>
      <c r="E21" s="39">
        <v>0</v>
      </c>
      <c r="F21" s="32" t="e">
        <f t="shared" si="2"/>
        <v>#DIV/0!</v>
      </c>
      <c r="G21" s="32">
        <f t="shared" si="1"/>
        <v>0</v>
      </c>
      <c r="H21" s="32">
        <v>0</v>
      </c>
    </row>
    <row r="22" spans="2:8" ht="27.75" customHeight="1">
      <c r="B22" s="17" t="s">
        <v>37</v>
      </c>
      <c r="C22" s="26" t="s">
        <v>38</v>
      </c>
      <c r="D22" s="31">
        <f>D23</f>
        <v>412700</v>
      </c>
      <c r="E22" s="31">
        <f>E23</f>
        <v>2178</v>
      </c>
      <c r="F22" s="31">
        <f t="shared" si="2"/>
        <v>0.5277441240610613</v>
      </c>
      <c r="G22" s="31">
        <f t="shared" si="1"/>
        <v>-410522</v>
      </c>
      <c r="H22" s="31">
        <v>25.03</v>
      </c>
    </row>
    <row r="23" spans="2:8" ht="55.5" customHeight="1">
      <c r="B23" s="20" t="s">
        <v>39</v>
      </c>
      <c r="C23" s="26" t="s">
        <v>84</v>
      </c>
      <c r="D23" s="31">
        <f>D24+D26</f>
        <v>412700</v>
      </c>
      <c r="E23" s="31">
        <f>E24+E26</f>
        <v>2178</v>
      </c>
      <c r="F23" s="31">
        <f>SUM(E23/D23*100)</f>
        <v>0.5277441240610613</v>
      </c>
      <c r="G23" s="31">
        <f>SUM(E23-D23)</f>
        <v>-410522</v>
      </c>
      <c r="H23" s="31">
        <v>25.03</v>
      </c>
    </row>
    <row r="24" spans="2:8" ht="55.5" customHeight="1">
      <c r="B24" s="16" t="s">
        <v>175</v>
      </c>
      <c r="C24" s="24" t="s">
        <v>177</v>
      </c>
      <c r="D24" s="45">
        <v>404000</v>
      </c>
      <c r="E24" s="45">
        <v>0</v>
      </c>
      <c r="F24" s="32">
        <f t="shared" si="2"/>
        <v>0</v>
      </c>
      <c r="G24" s="32">
        <f t="shared" si="1"/>
        <v>-404000</v>
      </c>
      <c r="H24" s="45">
        <v>0</v>
      </c>
    </row>
    <row r="25" spans="2:8" ht="56.25" customHeight="1">
      <c r="B25" s="16" t="s">
        <v>176</v>
      </c>
      <c r="C25" s="24" t="s">
        <v>178</v>
      </c>
      <c r="D25" s="45">
        <v>404000</v>
      </c>
      <c r="E25" s="45">
        <v>0</v>
      </c>
      <c r="F25" s="32">
        <f t="shared" si="2"/>
        <v>0</v>
      </c>
      <c r="G25" s="32">
        <f t="shared" si="1"/>
        <v>-404000</v>
      </c>
      <c r="H25" s="45">
        <v>0</v>
      </c>
    </row>
    <row r="26" spans="2:8" ht="30" customHeight="1">
      <c r="B26" s="16" t="s">
        <v>28</v>
      </c>
      <c r="C26" s="24" t="s">
        <v>85</v>
      </c>
      <c r="D26" s="38">
        <v>8700</v>
      </c>
      <c r="E26" s="39">
        <v>2178</v>
      </c>
      <c r="F26" s="32">
        <f t="shared" si="2"/>
        <v>25.03448275862069</v>
      </c>
      <c r="G26" s="32">
        <f t="shared" si="1"/>
        <v>-6522</v>
      </c>
      <c r="H26" s="32">
        <v>25.03</v>
      </c>
    </row>
    <row r="27" spans="1:8" ht="30" customHeight="1">
      <c r="A27" t="s">
        <v>162</v>
      </c>
      <c r="B27" s="17"/>
      <c r="C27" s="26" t="s">
        <v>163</v>
      </c>
      <c r="D27" s="40">
        <f>D28</f>
        <v>980000</v>
      </c>
      <c r="E27" s="40">
        <f>E28</f>
        <v>0</v>
      </c>
      <c r="F27" s="31">
        <f t="shared" si="2"/>
        <v>0</v>
      </c>
      <c r="G27" s="31">
        <f t="shared" si="1"/>
        <v>-980000</v>
      </c>
      <c r="H27" s="31">
        <v>0</v>
      </c>
    </row>
    <row r="28" spans="2:8" ht="44.25" customHeight="1">
      <c r="B28" s="16" t="s">
        <v>164</v>
      </c>
      <c r="C28" s="24" t="s">
        <v>165</v>
      </c>
      <c r="D28" s="38">
        <v>980000</v>
      </c>
      <c r="E28" s="39">
        <v>0</v>
      </c>
      <c r="F28" s="32">
        <f t="shared" si="2"/>
        <v>0</v>
      </c>
      <c r="G28" s="32">
        <f t="shared" si="1"/>
        <v>-980000</v>
      </c>
      <c r="H28" s="32">
        <v>0</v>
      </c>
    </row>
    <row r="29" spans="2:8" ht="18">
      <c r="B29" s="17" t="s">
        <v>16</v>
      </c>
      <c r="C29" s="26" t="s">
        <v>40</v>
      </c>
      <c r="D29" s="31">
        <f>SUM(D7)</f>
        <v>1747800</v>
      </c>
      <c r="E29" s="31">
        <f>SUM(E7)</f>
        <v>247236.7</v>
      </c>
      <c r="F29" s="31">
        <f t="shared" si="2"/>
        <v>14.14559446160888</v>
      </c>
      <c r="G29" s="31">
        <f t="shared" si="1"/>
        <v>-1500563.3</v>
      </c>
      <c r="H29" s="31">
        <v>21.14</v>
      </c>
    </row>
    <row r="30" spans="2:8" ht="18" customHeight="1">
      <c r="B30" s="17" t="s">
        <v>41</v>
      </c>
      <c r="C30" s="26" t="s">
        <v>42</v>
      </c>
      <c r="D30" s="31">
        <f>SUM(D31+D34+D39+D42+D47)</f>
        <v>1515043</v>
      </c>
      <c r="E30" s="31">
        <f>SUM(E31+E34+E39+E42+E47)</f>
        <v>294755.76</v>
      </c>
      <c r="F30" s="31">
        <f t="shared" si="2"/>
        <v>19.455273546691416</v>
      </c>
      <c r="G30" s="31">
        <f t="shared" si="1"/>
        <v>-1220287.24</v>
      </c>
      <c r="H30" s="31">
        <v>88.94</v>
      </c>
    </row>
    <row r="31" spans="2:8" ht="15.75" customHeight="1">
      <c r="B31" s="17" t="s">
        <v>46</v>
      </c>
      <c r="C31" s="26" t="s">
        <v>43</v>
      </c>
      <c r="D31" s="31">
        <f>SUM(D32:D33)</f>
        <v>0</v>
      </c>
      <c r="E31" s="31">
        <f>SUM(E32:E33)</f>
        <v>0</v>
      </c>
      <c r="F31" s="31" t="e">
        <f t="shared" si="2"/>
        <v>#DIV/0!</v>
      </c>
      <c r="G31" s="31">
        <f t="shared" si="1"/>
        <v>0</v>
      </c>
      <c r="H31" s="31">
        <v>25</v>
      </c>
    </row>
    <row r="32" spans="2:8" ht="18.75" customHeight="1">
      <c r="B32" s="16" t="s">
        <v>29</v>
      </c>
      <c r="C32" s="24" t="s">
        <v>23</v>
      </c>
      <c r="D32" s="42">
        <v>0</v>
      </c>
      <c r="E32" s="43">
        <v>0</v>
      </c>
      <c r="F32" s="32" t="e">
        <f t="shared" si="2"/>
        <v>#DIV/0!</v>
      </c>
      <c r="G32" s="32">
        <f t="shared" si="1"/>
        <v>0</v>
      </c>
      <c r="H32" s="32">
        <v>25</v>
      </c>
    </row>
    <row r="33" spans="2:8" ht="28.5" customHeight="1">
      <c r="B33" s="16" t="s">
        <v>30</v>
      </c>
      <c r="C33" s="27" t="s">
        <v>24</v>
      </c>
      <c r="D33" s="42">
        <v>0</v>
      </c>
      <c r="E33" s="43">
        <v>0</v>
      </c>
      <c r="F33" s="32" t="e">
        <f t="shared" si="2"/>
        <v>#DIV/0!</v>
      </c>
      <c r="G33" s="32">
        <f t="shared" si="1"/>
        <v>0</v>
      </c>
      <c r="H33" s="32">
        <v>25</v>
      </c>
    </row>
    <row r="34" spans="2:8" ht="17.25" customHeight="1" hidden="1">
      <c r="B34" s="17" t="s">
        <v>47</v>
      </c>
      <c r="C34" s="28" t="s">
        <v>48</v>
      </c>
      <c r="D34" s="31">
        <f>SUM(D35+D38)</f>
        <v>0</v>
      </c>
      <c r="E34" s="31">
        <f>SUM(E35+E38)</f>
        <v>0</v>
      </c>
      <c r="F34" s="31" t="e">
        <f t="shared" si="2"/>
        <v>#DIV/0!</v>
      </c>
      <c r="G34" s="31">
        <f t="shared" si="1"/>
        <v>0</v>
      </c>
      <c r="H34" s="31"/>
    </row>
    <row r="35" spans="2:8" ht="19.5" customHeight="1" hidden="1">
      <c r="B35" s="21" t="s">
        <v>31</v>
      </c>
      <c r="C35" s="25" t="s">
        <v>49</v>
      </c>
      <c r="D35" s="31">
        <f>SUM(D36:D37)</f>
        <v>0</v>
      </c>
      <c r="E35" s="31">
        <v>0</v>
      </c>
      <c r="F35" s="31">
        <v>0</v>
      </c>
      <c r="G35" s="31">
        <f t="shared" si="1"/>
        <v>0</v>
      </c>
      <c r="H35" s="31"/>
    </row>
    <row r="36" spans="2:8" ht="27" customHeight="1" hidden="1">
      <c r="B36" s="16" t="s">
        <v>31</v>
      </c>
      <c r="C36" s="24" t="s">
        <v>99</v>
      </c>
      <c r="D36" s="44"/>
      <c r="E36" s="44"/>
      <c r="F36" s="32"/>
      <c r="G36" s="32">
        <f t="shared" si="1"/>
        <v>0</v>
      </c>
      <c r="H36" s="32"/>
    </row>
    <row r="37" spans="2:8" ht="30.75" customHeight="1" hidden="1">
      <c r="B37" s="16" t="s">
        <v>31</v>
      </c>
      <c r="C37" s="24" t="s">
        <v>100</v>
      </c>
      <c r="D37" s="44"/>
      <c r="E37" s="44"/>
      <c r="F37" s="32"/>
      <c r="G37" s="32">
        <f t="shared" si="1"/>
        <v>0</v>
      </c>
      <c r="H37" s="32"/>
    </row>
    <row r="38" spans="2:8" ht="28.5" customHeight="1" hidden="1">
      <c r="B38" s="16"/>
      <c r="C38" s="24" t="s">
        <v>98</v>
      </c>
      <c r="D38" s="44">
        <v>0</v>
      </c>
      <c r="E38" s="44"/>
      <c r="F38" s="32"/>
      <c r="G38" s="32"/>
      <c r="H38" s="32"/>
    </row>
    <row r="39" spans="2:8" ht="20.25" customHeight="1">
      <c r="B39" s="17" t="s">
        <v>45</v>
      </c>
      <c r="C39" s="25" t="s">
        <v>44</v>
      </c>
      <c r="D39" s="31">
        <f>SUM(D40:D41)</f>
        <v>59257</v>
      </c>
      <c r="E39" s="31">
        <f>SUM(E40:E41)</f>
        <v>14814.25</v>
      </c>
      <c r="F39" s="31">
        <f aca="true" t="shared" si="3" ref="F39:F49">SUM(E39/D39*100)</f>
        <v>25</v>
      </c>
      <c r="G39" s="31">
        <f t="shared" si="1"/>
        <v>-44442.75</v>
      </c>
      <c r="H39" s="31">
        <v>21.25</v>
      </c>
    </row>
    <row r="40" spans="2:8" ht="29.25" customHeight="1">
      <c r="B40" s="16" t="s">
        <v>182</v>
      </c>
      <c r="C40" s="24" t="s">
        <v>25</v>
      </c>
      <c r="D40" s="44">
        <v>59257</v>
      </c>
      <c r="E40" s="44">
        <v>14814.25</v>
      </c>
      <c r="F40" s="32">
        <f t="shared" si="3"/>
        <v>25</v>
      </c>
      <c r="G40" s="32">
        <f t="shared" si="1"/>
        <v>-44442.75</v>
      </c>
      <c r="H40" s="32">
        <v>21.25</v>
      </c>
    </row>
    <row r="41" spans="2:8" ht="38.25" customHeight="1" hidden="1">
      <c r="B41" s="16" t="s">
        <v>182</v>
      </c>
      <c r="C41" s="24" t="s">
        <v>114</v>
      </c>
      <c r="D41" s="44">
        <v>0</v>
      </c>
      <c r="E41" s="44">
        <v>0</v>
      </c>
      <c r="F41" s="32" t="e">
        <f t="shared" si="3"/>
        <v>#DIV/0!</v>
      </c>
      <c r="G41" s="32">
        <f t="shared" si="1"/>
        <v>0</v>
      </c>
      <c r="H41" s="32">
        <v>100</v>
      </c>
    </row>
    <row r="42" spans="2:8" ht="18.75" customHeight="1">
      <c r="B42" s="17" t="s">
        <v>179</v>
      </c>
      <c r="C42" s="26" t="s">
        <v>154</v>
      </c>
      <c r="D42" s="31">
        <f>D43+D45</f>
        <v>1455786</v>
      </c>
      <c r="E42" s="31">
        <f>E43+E45</f>
        <v>279941.51</v>
      </c>
      <c r="F42" s="31">
        <f t="shared" si="3"/>
        <v>19.22957838583418</v>
      </c>
      <c r="G42" s="31">
        <f t="shared" si="1"/>
        <v>-1175844.49</v>
      </c>
      <c r="H42" s="31">
        <v>95.69</v>
      </c>
    </row>
    <row r="43" spans="2:8" ht="46.5" customHeight="1">
      <c r="B43" s="16" t="s">
        <v>180</v>
      </c>
      <c r="C43" s="24" t="s">
        <v>156</v>
      </c>
      <c r="D43" s="32">
        <f>D44</f>
        <v>1455786</v>
      </c>
      <c r="E43" s="32">
        <f>E44</f>
        <v>279941.51</v>
      </c>
      <c r="F43" s="32">
        <f t="shared" si="3"/>
        <v>19.22957838583418</v>
      </c>
      <c r="G43" s="32">
        <f t="shared" si="1"/>
        <v>-1175844.49</v>
      </c>
      <c r="H43" s="31">
        <v>8.74</v>
      </c>
    </row>
    <row r="44" spans="2:8" ht="52.5" customHeight="1">
      <c r="B44" s="16" t="s">
        <v>181</v>
      </c>
      <c r="C44" s="24" t="s">
        <v>155</v>
      </c>
      <c r="D44" s="44">
        <v>1455786</v>
      </c>
      <c r="E44" s="44">
        <v>279941.51</v>
      </c>
      <c r="F44" s="32">
        <f t="shared" si="3"/>
        <v>19.22957838583418</v>
      </c>
      <c r="G44" s="32">
        <f t="shared" si="1"/>
        <v>-1175844.49</v>
      </c>
      <c r="H44" s="32">
        <v>8.74</v>
      </c>
    </row>
    <row r="45" spans="2:8" ht="19.5" customHeight="1">
      <c r="B45" s="17" t="s">
        <v>116</v>
      </c>
      <c r="C45" s="26" t="s">
        <v>117</v>
      </c>
      <c r="D45" s="31">
        <f>D46</f>
        <v>0</v>
      </c>
      <c r="E45" s="31">
        <f>E46</f>
        <v>0</v>
      </c>
      <c r="F45" s="31" t="e">
        <f t="shared" si="3"/>
        <v>#DIV/0!</v>
      </c>
      <c r="G45" s="31">
        <f t="shared" si="1"/>
        <v>0</v>
      </c>
      <c r="H45" s="31">
        <v>100</v>
      </c>
    </row>
    <row r="46" spans="2:8" ht="28.5" customHeight="1">
      <c r="B46" s="16" t="s">
        <v>115</v>
      </c>
      <c r="C46" s="24" t="s">
        <v>118</v>
      </c>
      <c r="D46" s="44">
        <v>0</v>
      </c>
      <c r="E46" s="44">
        <v>0</v>
      </c>
      <c r="F46" s="32" t="e">
        <f t="shared" si="3"/>
        <v>#DIV/0!</v>
      </c>
      <c r="G46" s="32">
        <f t="shared" si="1"/>
        <v>0</v>
      </c>
      <c r="H46" s="32">
        <v>100</v>
      </c>
    </row>
    <row r="47" spans="2:8" ht="18" customHeight="1" hidden="1">
      <c r="B47" s="17" t="s">
        <v>167</v>
      </c>
      <c r="C47" s="26" t="s">
        <v>168</v>
      </c>
      <c r="D47" s="31">
        <f>D48</f>
        <v>0</v>
      </c>
      <c r="E47" s="31">
        <f>E48</f>
        <v>0</v>
      </c>
      <c r="F47" s="31" t="e">
        <f t="shared" si="3"/>
        <v>#DIV/0!</v>
      </c>
      <c r="G47" s="31">
        <f t="shared" si="1"/>
        <v>0</v>
      </c>
      <c r="H47" s="31">
        <v>0</v>
      </c>
    </row>
    <row r="48" spans="2:8" ht="16.5" customHeight="1" hidden="1">
      <c r="B48" s="16" t="s">
        <v>166</v>
      </c>
      <c r="C48" s="24" t="s">
        <v>169</v>
      </c>
      <c r="D48" s="44">
        <v>0</v>
      </c>
      <c r="E48" s="44">
        <v>0</v>
      </c>
      <c r="F48" s="32" t="e">
        <f t="shared" si="3"/>
        <v>#DIV/0!</v>
      </c>
      <c r="G48" s="32">
        <f t="shared" si="1"/>
        <v>0</v>
      </c>
      <c r="H48" s="32">
        <v>0</v>
      </c>
    </row>
    <row r="49" spans="2:8" ht="18" customHeight="1">
      <c r="B49" s="17" t="s">
        <v>50</v>
      </c>
      <c r="C49" s="18" t="s">
        <v>51</v>
      </c>
      <c r="D49" s="31">
        <f>SUM(D29+D30)</f>
        <v>3262843</v>
      </c>
      <c r="E49" s="31">
        <f>SUM(E29+E30)</f>
        <v>541992.46</v>
      </c>
      <c r="F49" s="31">
        <f t="shared" si="3"/>
        <v>16.611049321098196</v>
      </c>
      <c r="G49" s="31">
        <f t="shared" si="1"/>
        <v>-2720850.54</v>
      </c>
      <c r="H49" s="31">
        <v>84.34</v>
      </c>
    </row>
    <row r="50" spans="2:8" ht="9.75" customHeight="1">
      <c r="B50" s="13"/>
      <c r="C50" s="13"/>
      <c r="D50" s="44"/>
      <c r="E50" s="44"/>
      <c r="F50" s="31"/>
      <c r="G50" s="31"/>
      <c r="H50" s="31"/>
    </row>
    <row r="51" spans="2:8" ht="12.75">
      <c r="B51" s="13"/>
      <c r="C51" s="23" t="s">
        <v>52</v>
      </c>
      <c r="D51" s="44"/>
      <c r="E51" s="44"/>
      <c r="F51" s="31"/>
      <c r="G51" s="31"/>
      <c r="H51" s="31"/>
    </row>
    <row r="52" spans="2:8" ht="12.75">
      <c r="B52" s="29" t="s">
        <v>54</v>
      </c>
      <c r="C52" s="30" t="s">
        <v>53</v>
      </c>
      <c r="D52" s="31">
        <f>D53+D54+D55+D56+D57</f>
        <v>1571100</v>
      </c>
      <c r="E52" s="31">
        <f>E53+E54+E55+E57</f>
        <v>330175.8</v>
      </c>
      <c r="F52" s="31">
        <f aca="true" t="shared" si="4" ref="F52:F83">SUM(E52/D52*100)</f>
        <v>21.015581439755586</v>
      </c>
      <c r="G52" s="31">
        <f t="shared" si="1"/>
        <v>-1240924.2</v>
      </c>
      <c r="H52" s="31">
        <v>30.86</v>
      </c>
    </row>
    <row r="53" spans="2:8" ht="12.75">
      <c r="B53" s="34" t="s">
        <v>130</v>
      </c>
      <c r="C53" s="35" t="s">
        <v>131</v>
      </c>
      <c r="D53" s="32">
        <v>414500</v>
      </c>
      <c r="E53" s="32">
        <v>71360.39</v>
      </c>
      <c r="F53" s="32">
        <f t="shared" si="4"/>
        <v>17.216016887816647</v>
      </c>
      <c r="G53" s="31">
        <f t="shared" si="1"/>
        <v>-343139.61</v>
      </c>
      <c r="H53" s="32">
        <v>21.48</v>
      </c>
    </row>
    <row r="54" spans="2:8" ht="16.5" customHeight="1">
      <c r="B54" s="22" t="s">
        <v>55</v>
      </c>
      <c r="C54" s="23" t="s">
        <v>171</v>
      </c>
      <c r="D54" s="44">
        <v>1085900</v>
      </c>
      <c r="E54" s="44">
        <v>220615.41</v>
      </c>
      <c r="F54" s="32">
        <f t="shared" si="4"/>
        <v>20.316365227000645</v>
      </c>
      <c r="G54" s="32">
        <f t="shared" si="1"/>
        <v>-865284.59</v>
      </c>
      <c r="H54" s="32">
        <v>32.79</v>
      </c>
    </row>
    <row r="55" spans="2:8" ht="15" customHeight="1">
      <c r="B55" s="22" t="s">
        <v>129</v>
      </c>
      <c r="C55" s="23" t="s">
        <v>132</v>
      </c>
      <c r="D55" s="44">
        <v>38200</v>
      </c>
      <c r="E55" s="44">
        <v>38200</v>
      </c>
      <c r="F55" s="32">
        <f t="shared" si="4"/>
        <v>100</v>
      </c>
      <c r="G55" s="32">
        <f t="shared" si="1"/>
        <v>0</v>
      </c>
      <c r="H55" s="32">
        <v>100</v>
      </c>
    </row>
    <row r="56" spans="2:8" ht="15" customHeight="1">
      <c r="B56" s="22" t="s">
        <v>185</v>
      </c>
      <c r="C56" s="23" t="s">
        <v>186</v>
      </c>
      <c r="D56" s="44">
        <v>10000</v>
      </c>
      <c r="E56" s="44">
        <v>0</v>
      </c>
      <c r="F56" s="32">
        <f t="shared" si="4"/>
        <v>0</v>
      </c>
      <c r="G56" s="32">
        <f t="shared" si="1"/>
        <v>-10000</v>
      </c>
      <c r="H56" s="32">
        <v>0</v>
      </c>
    </row>
    <row r="57" spans="2:8" ht="19.5" customHeight="1">
      <c r="B57" s="22" t="s">
        <v>127</v>
      </c>
      <c r="C57" s="30" t="s">
        <v>93</v>
      </c>
      <c r="D57" s="31">
        <v>22500</v>
      </c>
      <c r="E57" s="31">
        <v>0</v>
      </c>
      <c r="F57" s="31">
        <v>0</v>
      </c>
      <c r="G57" s="31">
        <f t="shared" si="1"/>
        <v>-22500</v>
      </c>
      <c r="H57" s="31">
        <v>0</v>
      </c>
    </row>
    <row r="58" spans="2:8" ht="12.75">
      <c r="B58" s="29" t="s">
        <v>56</v>
      </c>
      <c r="C58" s="30" t="s">
        <v>57</v>
      </c>
      <c r="D58" s="31">
        <f>SUM(D59)</f>
        <v>59257</v>
      </c>
      <c r="E58" s="31">
        <f>SUM(E59)</f>
        <v>10324.42</v>
      </c>
      <c r="F58" s="31">
        <f t="shared" si="4"/>
        <v>17.423123006564627</v>
      </c>
      <c r="G58" s="31">
        <f t="shared" si="1"/>
        <v>-48932.58</v>
      </c>
      <c r="H58" s="31">
        <v>21.07</v>
      </c>
    </row>
    <row r="59" spans="2:8" ht="12.75">
      <c r="B59" s="22" t="s">
        <v>58</v>
      </c>
      <c r="C59" s="23" t="s">
        <v>59</v>
      </c>
      <c r="D59" s="44">
        <v>59257</v>
      </c>
      <c r="E59" s="44">
        <v>10324.42</v>
      </c>
      <c r="F59" s="32">
        <f t="shared" si="4"/>
        <v>17.423123006564627</v>
      </c>
      <c r="G59" s="32">
        <f t="shared" si="1"/>
        <v>-48932.58</v>
      </c>
      <c r="H59" s="32">
        <v>21.07</v>
      </c>
    </row>
    <row r="60" spans="2:8" ht="12.75">
      <c r="B60" s="29" t="s">
        <v>106</v>
      </c>
      <c r="C60" s="30" t="s">
        <v>94</v>
      </c>
      <c r="D60" s="31">
        <f>D61</f>
        <v>15000</v>
      </c>
      <c r="E60" s="31">
        <f>E61</f>
        <v>0</v>
      </c>
      <c r="F60" s="31">
        <f t="shared" si="4"/>
        <v>0</v>
      </c>
      <c r="G60" s="31">
        <f t="shared" si="1"/>
        <v>-15000</v>
      </c>
      <c r="H60" s="31">
        <v>0</v>
      </c>
    </row>
    <row r="61" spans="2:8" ht="12.75">
      <c r="B61" s="22" t="s">
        <v>106</v>
      </c>
      <c r="C61" s="23" t="s">
        <v>95</v>
      </c>
      <c r="D61" s="44">
        <v>15000</v>
      </c>
      <c r="E61" s="44">
        <v>0</v>
      </c>
      <c r="F61" s="32">
        <f t="shared" si="4"/>
        <v>0</v>
      </c>
      <c r="G61" s="31">
        <f t="shared" si="1"/>
        <v>-15000</v>
      </c>
      <c r="H61" s="32">
        <v>0</v>
      </c>
    </row>
    <row r="62" spans="2:8" ht="12.75">
      <c r="B62" s="29" t="s">
        <v>107</v>
      </c>
      <c r="C62" s="30" t="s">
        <v>89</v>
      </c>
      <c r="D62" s="31">
        <f>D63</f>
        <v>34700</v>
      </c>
      <c r="E62" s="31">
        <f>E63</f>
        <v>0</v>
      </c>
      <c r="F62" s="31">
        <f t="shared" si="4"/>
        <v>0</v>
      </c>
      <c r="G62" s="31">
        <f t="shared" si="1"/>
        <v>-34700</v>
      </c>
      <c r="H62" s="31">
        <v>0</v>
      </c>
    </row>
    <row r="63" spans="2:8" ht="12.75">
      <c r="B63" s="22" t="s">
        <v>107</v>
      </c>
      <c r="C63" s="23" t="s">
        <v>90</v>
      </c>
      <c r="D63" s="44">
        <v>34700</v>
      </c>
      <c r="E63" s="44">
        <v>0</v>
      </c>
      <c r="F63" s="32">
        <f t="shared" si="4"/>
        <v>0</v>
      </c>
      <c r="G63" s="32">
        <f t="shared" si="1"/>
        <v>-34700</v>
      </c>
      <c r="H63" s="32">
        <v>0</v>
      </c>
    </row>
    <row r="64" spans="2:8" ht="12.75">
      <c r="B64" s="29" t="s">
        <v>121</v>
      </c>
      <c r="C64" s="30" t="s">
        <v>124</v>
      </c>
      <c r="D64" s="31">
        <f>D65+D66+D67+D70</f>
        <v>1298786</v>
      </c>
      <c r="E64" s="31">
        <f>E65+E66+E67+E70</f>
        <v>153701.2</v>
      </c>
      <c r="F64" s="32">
        <f t="shared" si="4"/>
        <v>11.834220572134287</v>
      </c>
      <c r="G64" s="32">
        <f t="shared" si="1"/>
        <v>-1145084.8</v>
      </c>
      <c r="H64" s="31">
        <v>16.51</v>
      </c>
    </row>
    <row r="65" spans="2:8" ht="12.75">
      <c r="B65" s="22" t="s">
        <v>122</v>
      </c>
      <c r="C65" s="23" t="s">
        <v>125</v>
      </c>
      <c r="D65" s="44">
        <v>60000</v>
      </c>
      <c r="E65" s="44">
        <v>0</v>
      </c>
      <c r="F65" s="32">
        <f t="shared" si="4"/>
        <v>0</v>
      </c>
      <c r="G65" s="32">
        <f t="shared" si="1"/>
        <v>-60000</v>
      </c>
      <c r="H65" s="32">
        <v>0</v>
      </c>
    </row>
    <row r="66" spans="2:8" ht="12.75">
      <c r="B66" s="22" t="s">
        <v>123</v>
      </c>
      <c r="C66" s="23" t="s">
        <v>126</v>
      </c>
      <c r="D66" s="44">
        <v>43200</v>
      </c>
      <c r="E66" s="44">
        <v>43200</v>
      </c>
      <c r="F66" s="32">
        <f t="shared" si="4"/>
        <v>100</v>
      </c>
      <c r="G66" s="32">
        <f t="shared" si="1"/>
        <v>0</v>
      </c>
      <c r="H66" s="32">
        <v>100</v>
      </c>
    </row>
    <row r="67" spans="2:8" ht="12.75">
      <c r="B67" s="29" t="s">
        <v>108</v>
      </c>
      <c r="C67" s="30" t="s">
        <v>102</v>
      </c>
      <c r="D67" s="31">
        <f>SUM(D68:D69)</f>
        <v>1165586</v>
      </c>
      <c r="E67" s="31">
        <f>SUM(E68:E69)</f>
        <v>110149.2</v>
      </c>
      <c r="F67" s="31">
        <f t="shared" si="4"/>
        <v>9.450113505138187</v>
      </c>
      <c r="G67" s="31">
        <f t="shared" si="1"/>
        <v>-1055436.8</v>
      </c>
      <c r="H67" s="31">
        <v>9.97</v>
      </c>
    </row>
    <row r="68" spans="2:8" ht="12.75">
      <c r="B68" s="22" t="s">
        <v>108</v>
      </c>
      <c r="C68" s="23" t="s">
        <v>187</v>
      </c>
      <c r="D68" s="44">
        <v>1165586</v>
      </c>
      <c r="E68" s="44">
        <v>110149.2</v>
      </c>
      <c r="F68" s="32">
        <f t="shared" si="4"/>
        <v>9.450113505138187</v>
      </c>
      <c r="G68" s="32">
        <f t="shared" si="1"/>
        <v>-1055436.8</v>
      </c>
      <c r="H68" s="32">
        <v>9.97</v>
      </c>
    </row>
    <row r="69" spans="2:8" ht="12.75" hidden="1">
      <c r="B69" s="22" t="s">
        <v>108</v>
      </c>
      <c r="C69" s="23" t="s">
        <v>103</v>
      </c>
      <c r="D69" s="44">
        <v>0</v>
      </c>
      <c r="E69" s="44">
        <v>0</v>
      </c>
      <c r="F69" s="32" t="e">
        <f t="shared" si="4"/>
        <v>#DIV/0!</v>
      </c>
      <c r="G69" s="32">
        <f t="shared" si="1"/>
        <v>0</v>
      </c>
      <c r="H69" s="32">
        <v>0</v>
      </c>
    </row>
    <row r="70" spans="2:8" ht="12.75">
      <c r="B70" s="29" t="s">
        <v>109</v>
      </c>
      <c r="C70" s="30" t="s">
        <v>96</v>
      </c>
      <c r="D70" s="31">
        <f>D71</f>
        <v>30000</v>
      </c>
      <c r="E70" s="31">
        <f>E71</f>
        <v>352</v>
      </c>
      <c r="F70" s="31">
        <f t="shared" si="4"/>
        <v>1.1733333333333333</v>
      </c>
      <c r="G70" s="31">
        <f t="shared" si="1"/>
        <v>-29648</v>
      </c>
      <c r="H70" s="31">
        <v>100</v>
      </c>
    </row>
    <row r="71" spans="2:8" ht="12.75">
      <c r="B71" s="22" t="s">
        <v>109</v>
      </c>
      <c r="C71" s="23" t="s">
        <v>157</v>
      </c>
      <c r="D71" s="44">
        <v>30000</v>
      </c>
      <c r="E71" s="44">
        <v>352</v>
      </c>
      <c r="F71" s="32">
        <f t="shared" si="4"/>
        <v>1.1733333333333333</v>
      </c>
      <c r="G71" s="32">
        <f t="shared" si="1"/>
        <v>-29648</v>
      </c>
      <c r="H71" s="32">
        <v>100</v>
      </c>
    </row>
    <row r="72" spans="2:8" ht="12.75">
      <c r="B72" s="29" t="s">
        <v>60</v>
      </c>
      <c r="C72" s="30" t="s">
        <v>61</v>
      </c>
      <c r="D72" s="31">
        <f>SUM(D73:D75)</f>
        <v>963400</v>
      </c>
      <c r="E72" s="31">
        <f>SUM(E73:E75)</f>
        <v>370629.31</v>
      </c>
      <c r="F72" s="31">
        <f t="shared" si="4"/>
        <v>38.47096844509031</v>
      </c>
      <c r="G72" s="31">
        <f t="shared" si="1"/>
        <v>-592770.69</v>
      </c>
      <c r="H72" s="31">
        <v>98.89</v>
      </c>
    </row>
    <row r="73" spans="2:8" ht="12.75">
      <c r="B73" s="22" t="s">
        <v>62</v>
      </c>
      <c r="C73" s="23" t="s">
        <v>63</v>
      </c>
      <c r="D73" s="44">
        <v>79000</v>
      </c>
      <c r="E73" s="44">
        <v>500.34</v>
      </c>
      <c r="F73" s="32">
        <f t="shared" si="4"/>
        <v>0.6333417721518987</v>
      </c>
      <c r="G73" s="32">
        <f t="shared" si="1"/>
        <v>-78499.66</v>
      </c>
      <c r="H73" s="32">
        <v>21.78</v>
      </c>
    </row>
    <row r="74" spans="2:8" ht="12.75">
      <c r="B74" s="22" t="s">
        <v>64</v>
      </c>
      <c r="C74" s="23" t="s">
        <v>65</v>
      </c>
      <c r="D74" s="44">
        <v>1900</v>
      </c>
      <c r="E74" s="44">
        <v>0</v>
      </c>
      <c r="F74" s="32">
        <f t="shared" si="4"/>
        <v>0</v>
      </c>
      <c r="G74" s="32">
        <f t="shared" si="1"/>
        <v>-1900</v>
      </c>
      <c r="H74" s="32">
        <v>25.67</v>
      </c>
    </row>
    <row r="75" spans="2:8" ht="12.75">
      <c r="B75" s="22" t="s">
        <v>66</v>
      </c>
      <c r="C75" s="23" t="s">
        <v>67</v>
      </c>
      <c r="D75" s="44">
        <v>882500</v>
      </c>
      <c r="E75" s="44">
        <v>370128.97</v>
      </c>
      <c r="F75" s="32">
        <f t="shared" si="4"/>
        <v>41.9409597733711</v>
      </c>
      <c r="G75" s="32">
        <f t="shared" si="1"/>
        <v>-512371.03</v>
      </c>
      <c r="H75" s="32">
        <v>99.32</v>
      </c>
    </row>
    <row r="76" spans="2:8" ht="12.75">
      <c r="B76" s="29" t="s">
        <v>68</v>
      </c>
      <c r="C76" s="30" t="s">
        <v>69</v>
      </c>
      <c r="D76" s="31">
        <f>SUM(D77)</f>
        <v>2000</v>
      </c>
      <c r="E76" s="31">
        <f>SUM(E77)</f>
        <v>0</v>
      </c>
      <c r="F76" s="31">
        <f t="shared" si="4"/>
        <v>0</v>
      </c>
      <c r="G76" s="31">
        <f t="shared" si="1"/>
        <v>-2000</v>
      </c>
      <c r="H76" s="31">
        <v>0</v>
      </c>
    </row>
    <row r="77" spans="2:8" ht="12.75">
      <c r="B77" s="22" t="s">
        <v>70</v>
      </c>
      <c r="C77" s="23" t="s">
        <v>71</v>
      </c>
      <c r="D77" s="44">
        <v>2000</v>
      </c>
      <c r="E77" s="44">
        <v>0</v>
      </c>
      <c r="F77" s="32">
        <f t="shared" si="4"/>
        <v>0</v>
      </c>
      <c r="G77" s="32">
        <f t="shared" si="1"/>
        <v>-2000</v>
      </c>
      <c r="H77" s="32">
        <v>0</v>
      </c>
    </row>
    <row r="78" spans="2:8" ht="12.75" customHeight="1">
      <c r="B78" s="29" t="s">
        <v>72</v>
      </c>
      <c r="C78" s="30" t="s">
        <v>105</v>
      </c>
      <c r="D78" s="31">
        <f>SUM(D79)</f>
        <v>378100</v>
      </c>
      <c r="E78" s="31">
        <f>SUM(E79)</f>
        <v>94380</v>
      </c>
      <c r="F78" s="31">
        <f t="shared" si="4"/>
        <v>24.961650357048402</v>
      </c>
      <c r="G78" s="31">
        <f t="shared" si="1"/>
        <v>-283720</v>
      </c>
      <c r="H78" s="31">
        <v>25</v>
      </c>
    </row>
    <row r="79" spans="2:8" ht="12.75">
      <c r="B79" s="22" t="s">
        <v>73</v>
      </c>
      <c r="C79" s="23" t="s">
        <v>6</v>
      </c>
      <c r="D79" s="44">
        <v>378100</v>
      </c>
      <c r="E79" s="44">
        <v>94380</v>
      </c>
      <c r="F79" s="32">
        <f t="shared" si="4"/>
        <v>24.961650357048402</v>
      </c>
      <c r="G79" s="32">
        <f t="shared" si="1"/>
        <v>-283720</v>
      </c>
      <c r="H79" s="32">
        <v>25</v>
      </c>
    </row>
    <row r="80" spans="2:8" ht="12.75">
      <c r="B80" s="29" t="s">
        <v>74</v>
      </c>
      <c r="C80" s="30" t="s">
        <v>75</v>
      </c>
      <c r="D80" s="31">
        <f>D81</f>
        <v>7500</v>
      </c>
      <c r="E80" s="31">
        <f>E81</f>
        <v>7500</v>
      </c>
      <c r="F80" s="32">
        <f t="shared" si="4"/>
        <v>100</v>
      </c>
      <c r="G80" s="32">
        <f t="shared" si="1"/>
        <v>0</v>
      </c>
      <c r="H80" s="31">
        <v>0</v>
      </c>
    </row>
    <row r="81" spans="2:8" ht="12.75">
      <c r="B81" s="22" t="s">
        <v>76</v>
      </c>
      <c r="C81" s="23" t="s">
        <v>77</v>
      </c>
      <c r="D81" s="44">
        <v>7500</v>
      </c>
      <c r="E81" s="44">
        <v>7500</v>
      </c>
      <c r="F81" s="32">
        <f t="shared" si="4"/>
        <v>100</v>
      </c>
      <c r="G81" s="32">
        <f t="shared" si="1"/>
        <v>0</v>
      </c>
      <c r="H81" s="32">
        <v>0</v>
      </c>
    </row>
    <row r="82" spans="2:8" ht="12.75">
      <c r="B82" s="29" t="s">
        <v>128</v>
      </c>
      <c r="C82" s="30" t="s">
        <v>91</v>
      </c>
      <c r="D82" s="31">
        <f>D83</f>
        <v>12000</v>
      </c>
      <c r="E82" s="31">
        <f>E83</f>
        <v>0</v>
      </c>
      <c r="F82" s="31">
        <f t="shared" si="4"/>
        <v>0</v>
      </c>
      <c r="G82" s="31">
        <f t="shared" si="1"/>
        <v>-12000</v>
      </c>
      <c r="H82" s="31">
        <v>0</v>
      </c>
    </row>
    <row r="83" spans="2:8" ht="12.75">
      <c r="B83" s="22"/>
      <c r="C83" s="23" t="s">
        <v>97</v>
      </c>
      <c r="D83" s="44">
        <v>12000</v>
      </c>
      <c r="E83" s="44">
        <v>0</v>
      </c>
      <c r="F83" s="32">
        <f t="shared" si="4"/>
        <v>0</v>
      </c>
      <c r="G83" s="32">
        <f t="shared" si="1"/>
        <v>-12000</v>
      </c>
      <c r="H83" s="32">
        <v>0</v>
      </c>
    </row>
    <row r="84" spans="2:8" ht="12.75" hidden="1">
      <c r="B84" s="29" t="s">
        <v>74</v>
      </c>
      <c r="C84" s="30" t="s">
        <v>75</v>
      </c>
      <c r="D84" s="31">
        <f>SUM(D85)</f>
        <v>0</v>
      </c>
      <c r="E84" s="31">
        <f>SUM(E85)</f>
        <v>0</v>
      </c>
      <c r="F84" s="32"/>
      <c r="G84" s="31">
        <f t="shared" si="1"/>
        <v>0</v>
      </c>
      <c r="H84" s="31">
        <v>0</v>
      </c>
    </row>
    <row r="85" spans="2:8" ht="12.75" hidden="1">
      <c r="B85" s="22" t="s">
        <v>76</v>
      </c>
      <c r="C85" s="23" t="s">
        <v>77</v>
      </c>
      <c r="D85" s="44">
        <v>0</v>
      </c>
      <c r="E85" s="44">
        <v>0</v>
      </c>
      <c r="F85" s="32"/>
      <c r="G85" s="32">
        <f t="shared" si="1"/>
        <v>0</v>
      </c>
      <c r="H85" s="32">
        <v>0</v>
      </c>
    </row>
    <row r="86" spans="2:8" ht="12.75">
      <c r="B86" s="13"/>
      <c r="C86" s="30" t="s">
        <v>78</v>
      </c>
      <c r="D86" s="31">
        <f>SUM(D52+D58+D60+D62+D72+D64+D76+D78+D82+D80)</f>
        <v>4341843</v>
      </c>
      <c r="E86" s="31">
        <f>SUM(E52+E58+E60+E62+E72+E64+E76+E78+E82+E80)</f>
        <v>966710.73</v>
      </c>
      <c r="F86" s="31">
        <f>SUM(E86/D86*100)</f>
        <v>22.26498585969138</v>
      </c>
      <c r="G86" s="31">
        <f t="shared" si="1"/>
        <v>-3375132.27</v>
      </c>
      <c r="H86" s="31">
        <v>85.27</v>
      </c>
    </row>
    <row r="88" ht="12.75">
      <c r="E88" t="s">
        <v>104</v>
      </c>
    </row>
  </sheetData>
  <sheetProtection/>
  <mergeCells count="2">
    <mergeCell ref="C2:G2"/>
    <mergeCell ref="C3:G3"/>
  </mergeCells>
  <printOptions/>
  <pageMargins left="0.3937007874015748" right="0.1968503937007874" top="0.7874015748031497" bottom="0.7874015748031497" header="0.5118110236220472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Pre_Installed_Company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Pre_Installed_User</dc:creator>
  <cp:keywords/>
  <dc:description/>
  <cp:lastModifiedBy>1</cp:lastModifiedBy>
  <cp:lastPrinted>2017-05-15T14:30:22Z</cp:lastPrinted>
  <dcterms:created xsi:type="dcterms:W3CDTF">2008-11-13T13:14:02Z</dcterms:created>
  <dcterms:modified xsi:type="dcterms:W3CDTF">2017-07-10T12:41:09Z</dcterms:modified>
  <cp:category/>
  <cp:version/>
  <cp:contentType/>
  <cp:contentStatus/>
</cp:coreProperties>
</file>